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Testületi előterjesztések\2022 VÖT\"/>
    </mc:Choice>
  </mc:AlternateContent>
  <xr:revisionPtr revIDLastSave="0" documentId="8_{942F4092-16F2-4EB2-9D78-051C71EA83EC}" xr6:coauthVersionLast="47" xr6:coauthVersionMax="47" xr10:uidLastSave="{00000000-0000-0000-0000-000000000000}"/>
  <bookViews>
    <workbookView xWindow="-120" yWindow="-120" windowWidth="29040" windowHeight="15720" tabRatio="579" activeTab="9" xr2:uid="{00000000-000D-0000-FFFF-FFFF00000000}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" sheetId="16" r:id="rId6"/>
    <sheet name="4" sheetId="17" r:id="rId7"/>
    <sheet name="5" sheetId="18" r:id="rId8"/>
    <sheet name="6." sheetId="19" r:id="rId9"/>
    <sheet name="7A" sheetId="20" r:id="rId10"/>
    <sheet name="7B" sheetId="21" r:id="rId11"/>
    <sheet name="7C" sheetId="22" r:id="rId12"/>
    <sheet name="8" sheetId="23" r:id="rId13"/>
    <sheet name="9" sheetId="24" r:id="rId14"/>
    <sheet name="10" sheetId="25" r:id="rId15"/>
    <sheet name="11" sheetId="26" r:id="rId16"/>
    <sheet name="12" sheetId="27" r:id="rId17"/>
    <sheet name="5. sz. mell" sheetId="13" state="hidden" r:id="rId18"/>
    <sheet name="7.m" sheetId="12" state="hidden" r:id="rId19"/>
    <sheet name="8.m" sheetId="14" state="hidden" r:id="rId20"/>
    <sheet name="9.m" sheetId="15" state="hidden" r:id="rId21"/>
  </sheets>
  <externalReferences>
    <externalReference r:id="rId22"/>
    <externalReference r:id="rId23"/>
    <externalReference r:id="rId24"/>
    <externalReference r:id="rId25"/>
  </externalReferences>
  <definedNames>
    <definedName name="_ftn1" localSheetId="11">'7C'!$A$27</definedName>
    <definedName name="_ftnref1" localSheetId="11">'7C'!$A$18</definedName>
    <definedName name="_xlnm.Print_Titles" localSheetId="18">'7.m'!$A:$A</definedName>
    <definedName name="_xlnm.Print_Area" localSheetId="0">'1.1.sz.mell.'!$A$1:$F$128</definedName>
    <definedName name="_xlnm.Print_Area" localSheetId="1">'1.2.sz.mell.'!$A$1:$F$128</definedName>
    <definedName name="_xlnm.Print_Area" localSheetId="2">'1.3.sz.mell.'!$A$1:$F$128</definedName>
    <definedName name="_xlnm.Print_Area" localSheetId="3">'1.4.sz.mell.'!$A$1:$F$128</definedName>
    <definedName name="_xlnm.Print_Area" localSheetId="17">'5. sz. mell'!$A$1:$E$29</definedName>
    <definedName name="_xlnm.Print_Area" localSheetId="10">'7B'!$A$1:$C$26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8" i="20" l="1"/>
  <c r="D68" i="20"/>
  <c r="H61" i="8" l="1"/>
  <c r="I61" i="8"/>
  <c r="H27" i="8"/>
  <c r="I27" i="8"/>
  <c r="D6" i="8"/>
  <c r="E6" i="8"/>
  <c r="F66" i="5"/>
  <c r="F48" i="5"/>
  <c r="F38" i="5"/>
  <c r="F33" i="5"/>
  <c r="F32" i="5"/>
  <c r="F29" i="5"/>
  <c r="F26" i="5"/>
  <c r="F25" i="5"/>
  <c r="F24" i="5"/>
  <c r="F23" i="5"/>
  <c r="F22" i="5"/>
  <c r="F11" i="5"/>
  <c r="D86" i="4"/>
  <c r="H6" i="8" s="1"/>
  <c r="E86" i="4"/>
  <c r="I6" i="8" s="1"/>
  <c r="D87" i="4"/>
  <c r="H7" i="8" s="1"/>
  <c r="E87" i="4"/>
  <c r="D88" i="4"/>
  <c r="H8" i="8" s="1"/>
  <c r="E88" i="4"/>
  <c r="I8" i="8" s="1"/>
  <c r="D89" i="4"/>
  <c r="H9" i="8" s="1"/>
  <c r="E89" i="4"/>
  <c r="I9" i="8" s="1"/>
  <c r="D90" i="4"/>
  <c r="H10" i="8" s="1"/>
  <c r="E90" i="4"/>
  <c r="F90" i="4" s="1"/>
  <c r="D92" i="4"/>
  <c r="E92" i="4"/>
  <c r="I37" i="8" s="1"/>
  <c r="D93" i="4"/>
  <c r="E93" i="4"/>
  <c r="D94" i="4"/>
  <c r="E94" i="4"/>
  <c r="D95" i="4"/>
  <c r="E95" i="4"/>
  <c r="D96" i="4"/>
  <c r="H41" i="8" s="1"/>
  <c r="E96" i="4"/>
  <c r="I41" i="8" s="1"/>
  <c r="I48" i="8" s="1"/>
  <c r="D98" i="4"/>
  <c r="E98" i="4"/>
  <c r="D99" i="4"/>
  <c r="E99" i="4"/>
  <c r="D102" i="4"/>
  <c r="E102" i="4"/>
  <c r="D103" i="4"/>
  <c r="E103" i="4"/>
  <c r="D104" i="4"/>
  <c r="E104" i="4"/>
  <c r="D106" i="4"/>
  <c r="D105" i="4" s="1"/>
  <c r="E106" i="4"/>
  <c r="D107" i="4"/>
  <c r="E107" i="4"/>
  <c r="D108" i="4"/>
  <c r="E108" i="4"/>
  <c r="D109" i="4"/>
  <c r="E109" i="4"/>
  <c r="D111" i="4"/>
  <c r="E111" i="4"/>
  <c r="D112" i="4"/>
  <c r="E112" i="4"/>
  <c r="D114" i="4"/>
  <c r="E114" i="4"/>
  <c r="D115" i="4"/>
  <c r="E115" i="4"/>
  <c r="D117" i="4"/>
  <c r="E117" i="4"/>
  <c r="D118" i="4"/>
  <c r="E118" i="4"/>
  <c r="D119" i="4"/>
  <c r="E119" i="4"/>
  <c r="D120" i="4"/>
  <c r="E120" i="4"/>
  <c r="D7" i="4"/>
  <c r="E7" i="4"/>
  <c r="D8" i="4"/>
  <c r="E8" i="4"/>
  <c r="D9" i="4"/>
  <c r="E9" i="4"/>
  <c r="D10" i="4"/>
  <c r="E10" i="4"/>
  <c r="D11" i="4"/>
  <c r="E11" i="4"/>
  <c r="D12" i="4"/>
  <c r="E12" i="4"/>
  <c r="D14" i="4"/>
  <c r="E14" i="4"/>
  <c r="D15" i="4"/>
  <c r="E15" i="4"/>
  <c r="D16" i="4"/>
  <c r="E16" i="4"/>
  <c r="D17" i="4"/>
  <c r="E17" i="4"/>
  <c r="D18" i="4"/>
  <c r="E18" i="4"/>
  <c r="D19" i="4"/>
  <c r="E19" i="4"/>
  <c r="D22" i="4"/>
  <c r="E22" i="4"/>
  <c r="F22" i="4" s="1"/>
  <c r="D23" i="4"/>
  <c r="E23" i="4"/>
  <c r="D24" i="4"/>
  <c r="E24" i="4"/>
  <c r="F24" i="4" s="1"/>
  <c r="D25" i="4"/>
  <c r="E25" i="4"/>
  <c r="D26" i="4"/>
  <c r="E26" i="4"/>
  <c r="F26" i="4" s="1"/>
  <c r="D28" i="4"/>
  <c r="E28" i="4"/>
  <c r="D29" i="4"/>
  <c r="E29" i="4"/>
  <c r="F29" i="4" s="1"/>
  <c r="D30" i="4"/>
  <c r="E30" i="4"/>
  <c r="D31" i="4"/>
  <c r="E31" i="4"/>
  <c r="D32" i="4"/>
  <c r="E32" i="4"/>
  <c r="D33" i="4"/>
  <c r="E33" i="4"/>
  <c r="F33" i="4" s="1"/>
  <c r="D34" i="4"/>
  <c r="E34" i="4"/>
  <c r="D35" i="4"/>
  <c r="E35" i="4"/>
  <c r="D36" i="4"/>
  <c r="E36" i="4"/>
  <c r="D38" i="4"/>
  <c r="E38" i="4"/>
  <c r="F38" i="4" s="1"/>
  <c r="D40" i="4"/>
  <c r="E40" i="4"/>
  <c r="D41" i="4"/>
  <c r="E41" i="4"/>
  <c r="D42" i="4"/>
  <c r="E42" i="4"/>
  <c r="D43" i="4"/>
  <c r="E43" i="4"/>
  <c r="D44" i="4"/>
  <c r="E44" i="4"/>
  <c r="D46" i="4"/>
  <c r="E46" i="4"/>
  <c r="D47" i="4"/>
  <c r="E47" i="4"/>
  <c r="D48" i="4"/>
  <c r="E48" i="4"/>
  <c r="F48" i="4" s="1"/>
  <c r="D49" i="4"/>
  <c r="E49" i="4"/>
  <c r="D51" i="4"/>
  <c r="E51" i="4"/>
  <c r="D52" i="4"/>
  <c r="D50" i="4" s="1"/>
  <c r="E52" i="4"/>
  <c r="E50" i="4" s="1"/>
  <c r="D53" i="4"/>
  <c r="E53" i="4"/>
  <c r="D54" i="4"/>
  <c r="E54" i="4"/>
  <c r="D57" i="4"/>
  <c r="E57" i="4"/>
  <c r="D58" i="4"/>
  <c r="D56" i="4" s="1"/>
  <c r="E58" i="4"/>
  <c r="E56" i="4" s="1"/>
  <c r="D59" i="4"/>
  <c r="E59" i="4"/>
  <c r="D61" i="4"/>
  <c r="E61" i="4"/>
  <c r="D62" i="4"/>
  <c r="E62" i="4"/>
  <c r="D63" i="4"/>
  <c r="E63" i="4"/>
  <c r="D64" i="4"/>
  <c r="E64" i="4"/>
  <c r="D66" i="4"/>
  <c r="D65" i="4" s="1"/>
  <c r="E66" i="4"/>
  <c r="E65" i="4" s="1"/>
  <c r="D67" i="4"/>
  <c r="E67" i="4"/>
  <c r="D69" i="4"/>
  <c r="E69" i="4"/>
  <c r="D70" i="4"/>
  <c r="E70" i="4"/>
  <c r="D71" i="4"/>
  <c r="E71" i="4"/>
  <c r="D73" i="4"/>
  <c r="E73" i="4"/>
  <c r="D74" i="4"/>
  <c r="E74" i="4"/>
  <c r="D75" i="4"/>
  <c r="E75" i="4"/>
  <c r="D76" i="4"/>
  <c r="E76" i="4"/>
  <c r="F98" i="5"/>
  <c r="F92" i="5"/>
  <c r="F90" i="5"/>
  <c r="F88" i="5"/>
  <c r="F87" i="5"/>
  <c r="F86" i="5"/>
  <c r="F92" i="6"/>
  <c r="F90" i="6"/>
  <c r="F88" i="6"/>
  <c r="F87" i="6"/>
  <c r="F86" i="6"/>
  <c r="F66" i="6"/>
  <c r="F38" i="6"/>
  <c r="F33" i="6"/>
  <c r="F32" i="6"/>
  <c r="F29" i="6"/>
  <c r="F11" i="6"/>
  <c r="C29" i="17"/>
  <c r="C35" i="17" s="1"/>
  <c r="C22" i="17"/>
  <c r="C14" i="17"/>
  <c r="C20" i="17" s="1"/>
  <c r="C10" i="17"/>
  <c r="C5" i="17"/>
  <c r="M34" i="27"/>
  <c r="L34" i="27"/>
  <c r="K34" i="27"/>
  <c r="K26" i="27"/>
  <c r="J26" i="27"/>
  <c r="I26" i="27"/>
  <c r="H26" i="27"/>
  <c r="G26" i="27"/>
  <c r="F26" i="27"/>
  <c r="E26" i="27"/>
  <c r="D26" i="27"/>
  <c r="L25" i="27"/>
  <c r="C25" i="27"/>
  <c r="M25" i="27" s="1"/>
  <c r="B25" i="27"/>
  <c r="P24" i="27"/>
  <c r="L24" i="27"/>
  <c r="C24" i="27"/>
  <c r="M24" i="27" s="1"/>
  <c r="B24" i="27"/>
  <c r="P23" i="27"/>
  <c r="L23" i="27"/>
  <c r="C23" i="27"/>
  <c r="M23" i="27" s="1"/>
  <c r="B23" i="27"/>
  <c r="P22" i="27"/>
  <c r="L22" i="27"/>
  <c r="C22" i="27"/>
  <c r="M22" i="27" s="1"/>
  <c r="B22" i="27"/>
  <c r="P21" i="27"/>
  <c r="L21" i="27"/>
  <c r="C21" i="27"/>
  <c r="M21" i="27" s="1"/>
  <c r="B21" i="27"/>
  <c r="P20" i="27"/>
  <c r="L20" i="27"/>
  <c r="C20" i="27"/>
  <c r="M20" i="27" s="1"/>
  <c r="B20" i="27"/>
  <c r="K17" i="27"/>
  <c r="J17" i="27"/>
  <c r="I17" i="27"/>
  <c r="H17" i="27"/>
  <c r="G17" i="27"/>
  <c r="F17" i="27"/>
  <c r="E17" i="27"/>
  <c r="D17" i="27"/>
  <c r="P16" i="27"/>
  <c r="L16" i="27"/>
  <c r="C16" i="27"/>
  <c r="M16" i="27" s="1"/>
  <c r="B16" i="27"/>
  <c r="P15" i="27"/>
  <c r="L15" i="27"/>
  <c r="C15" i="27"/>
  <c r="M15" i="27" s="1"/>
  <c r="B15" i="27"/>
  <c r="P14" i="27"/>
  <c r="L14" i="27"/>
  <c r="C14" i="27"/>
  <c r="M14" i="27" s="1"/>
  <c r="B14" i="27"/>
  <c r="P13" i="27"/>
  <c r="L13" i="27"/>
  <c r="C13" i="27"/>
  <c r="M13" i="27" s="1"/>
  <c r="B13" i="27"/>
  <c r="P12" i="27"/>
  <c r="M12" i="27"/>
  <c r="L12" i="27"/>
  <c r="C12" i="27"/>
  <c r="B12" i="27"/>
  <c r="M11" i="27"/>
  <c r="L11" i="27"/>
  <c r="C11" i="27"/>
  <c r="B11" i="27"/>
  <c r="M10" i="27"/>
  <c r="L10" i="27"/>
  <c r="C10" i="27"/>
  <c r="B10" i="27"/>
  <c r="M8" i="27"/>
  <c r="K8" i="27"/>
  <c r="J8" i="27"/>
  <c r="L4" i="27"/>
  <c r="L30" i="27" s="1"/>
  <c r="D30" i="26"/>
  <c r="C30" i="26"/>
  <c r="D1" i="26"/>
  <c r="E22" i="25"/>
  <c r="D22" i="25"/>
  <c r="F19" i="24"/>
  <c r="G18" i="24"/>
  <c r="F18" i="24"/>
  <c r="E18" i="24"/>
  <c r="D18" i="24"/>
  <c r="C18" i="24"/>
  <c r="H17" i="24"/>
  <c r="I17" i="24" s="1"/>
  <c r="H16" i="24"/>
  <c r="I16" i="24" s="1"/>
  <c r="G14" i="24"/>
  <c r="G19" i="24" s="1"/>
  <c r="F14" i="24"/>
  <c r="E14" i="24"/>
  <c r="E19" i="24" s="1"/>
  <c r="D14" i="24"/>
  <c r="C14" i="24"/>
  <c r="C19" i="24" s="1"/>
  <c r="H13" i="24"/>
  <c r="I13" i="24" s="1"/>
  <c r="I12" i="24"/>
  <c r="H12" i="24"/>
  <c r="H11" i="24"/>
  <c r="I11" i="24" s="1"/>
  <c r="H10" i="24"/>
  <c r="I10" i="24" s="1"/>
  <c r="H9" i="24"/>
  <c r="I9" i="24" s="1"/>
  <c r="H8" i="24"/>
  <c r="I8" i="24" s="1"/>
  <c r="H7" i="24"/>
  <c r="I7" i="24" s="1"/>
  <c r="H2" i="24"/>
  <c r="J17" i="23"/>
  <c r="I16" i="23"/>
  <c r="H16" i="23"/>
  <c r="G16" i="23"/>
  <c r="F16" i="23"/>
  <c r="E16" i="23"/>
  <c r="D16" i="23"/>
  <c r="J15" i="23"/>
  <c r="I14" i="23"/>
  <c r="H14" i="23"/>
  <c r="G14" i="23"/>
  <c r="F14" i="23"/>
  <c r="E14" i="23"/>
  <c r="D14" i="23"/>
  <c r="J13" i="23"/>
  <c r="I12" i="23"/>
  <c r="H12" i="23"/>
  <c r="G12" i="23"/>
  <c r="F12" i="23"/>
  <c r="J12" i="23" s="1"/>
  <c r="E12" i="23"/>
  <c r="D12" i="23"/>
  <c r="J11" i="23"/>
  <c r="J10" i="23"/>
  <c r="I9" i="23"/>
  <c r="H9" i="23"/>
  <c r="G9" i="23"/>
  <c r="F9" i="23"/>
  <c r="E9" i="23"/>
  <c r="D9" i="23"/>
  <c r="J8" i="23"/>
  <c r="J7" i="23"/>
  <c r="I6" i="23"/>
  <c r="H6" i="23"/>
  <c r="G6" i="23"/>
  <c r="F6" i="23"/>
  <c r="F18" i="23" s="1"/>
  <c r="E6" i="23"/>
  <c r="D6" i="23"/>
  <c r="J2" i="23"/>
  <c r="D18" i="22"/>
  <c r="D14" i="22"/>
  <c r="D9" i="22"/>
  <c r="C18" i="21"/>
  <c r="D14" i="21"/>
  <c r="D21" i="21" s="1"/>
  <c r="C14" i="21"/>
  <c r="D70" i="20"/>
  <c r="C70" i="20"/>
  <c r="A1" i="20"/>
  <c r="C6" i="19"/>
  <c r="C12" i="19" s="1"/>
  <c r="E29" i="17"/>
  <c r="E35" i="17" s="1"/>
  <c r="D29" i="17"/>
  <c r="D35" i="17" s="1"/>
  <c r="E22" i="17"/>
  <c r="D22" i="17"/>
  <c r="E14" i="17"/>
  <c r="E20" i="17" s="1"/>
  <c r="D14" i="17"/>
  <c r="E10" i="17"/>
  <c r="D10" i="17"/>
  <c r="E5" i="17"/>
  <c r="D5" i="17"/>
  <c r="E20" i="16"/>
  <c r="E19" i="16"/>
  <c r="E17" i="16"/>
  <c r="E15" i="16"/>
  <c r="E14" i="16"/>
  <c r="E13" i="16"/>
  <c r="E12" i="16"/>
  <c r="E11" i="16"/>
  <c r="E10" i="16"/>
  <c r="E9" i="16"/>
  <c r="E6" i="16"/>
  <c r="E5" i="16"/>
  <c r="E3" i="16"/>
  <c r="E2" i="16"/>
  <c r="E4" i="16" s="1"/>
  <c r="F88" i="4" l="1"/>
  <c r="G18" i="23"/>
  <c r="J16" i="23"/>
  <c r="D38" i="22"/>
  <c r="D18" i="23"/>
  <c r="H18" i="23"/>
  <c r="I18" i="24"/>
  <c r="D20" i="17"/>
  <c r="E18" i="23"/>
  <c r="I18" i="23"/>
  <c r="J9" i="23"/>
  <c r="J14" i="23"/>
  <c r="D19" i="24"/>
  <c r="H14" i="24"/>
  <c r="B26" i="27"/>
  <c r="F65" i="4"/>
  <c r="F32" i="4"/>
  <c r="F25" i="4"/>
  <c r="F23" i="4"/>
  <c r="F11" i="4"/>
  <c r="E116" i="4"/>
  <c r="F87" i="4"/>
  <c r="I7" i="8"/>
  <c r="H18" i="8"/>
  <c r="H28" i="8" s="1"/>
  <c r="D6" i="4"/>
  <c r="D7" i="8" s="1"/>
  <c r="D116" i="4"/>
  <c r="D91" i="4"/>
  <c r="H37" i="8"/>
  <c r="H48" i="8" s="1"/>
  <c r="E39" i="4"/>
  <c r="E39" i="8" s="1"/>
  <c r="E105" i="4"/>
  <c r="D68" i="4"/>
  <c r="D60" i="4"/>
  <c r="D78" i="4" s="1"/>
  <c r="D45" i="4"/>
  <c r="D10" i="8" s="1"/>
  <c r="D27" i="4"/>
  <c r="D12" i="8" s="1"/>
  <c r="D13" i="4"/>
  <c r="D37" i="8" s="1"/>
  <c r="D110" i="4"/>
  <c r="D101" i="4"/>
  <c r="D97" i="4"/>
  <c r="H11" i="8" s="1"/>
  <c r="D85" i="4"/>
  <c r="F66" i="4"/>
  <c r="F86" i="4"/>
  <c r="I10" i="8"/>
  <c r="D72" i="4"/>
  <c r="D39" i="4"/>
  <c r="D39" i="8" s="1"/>
  <c r="D48" i="8" s="1"/>
  <c r="E72" i="4"/>
  <c r="E91" i="4"/>
  <c r="F91" i="4" s="1"/>
  <c r="F92" i="4"/>
  <c r="E68" i="4"/>
  <c r="E60" i="4"/>
  <c r="E13" i="4"/>
  <c r="E37" i="8" s="1"/>
  <c r="E110" i="4"/>
  <c r="E101" i="4"/>
  <c r="E97" i="4"/>
  <c r="E85" i="4"/>
  <c r="F85" i="4" s="1"/>
  <c r="F98" i="4"/>
  <c r="L26" i="27"/>
  <c r="L17" i="27"/>
  <c r="B17" i="27"/>
  <c r="C17" i="27"/>
  <c r="C21" i="21"/>
  <c r="I62" i="8"/>
  <c r="E45" i="4"/>
  <c r="E27" i="4"/>
  <c r="E6" i="4"/>
  <c r="E78" i="4"/>
  <c r="E7" i="16"/>
  <c r="E8" i="16" s="1"/>
  <c r="E16" i="16" s="1"/>
  <c r="E18" i="16" s="1"/>
  <c r="M17" i="27"/>
  <c r="I14" i="24"/>
  <c r="I19" i="24" s="1"/>
  <c r="H18" i="24"/>
  <c r="H19" i="24" s="1"/>
  <c r="C26" i="27"/>
  <c r="M26" i="27" s="1"/>
  <c r="J6" i="23"/>
  <c r="J18" i="23" s="1"/>
  <c r="E100" i="4" l="1"/>
  <c r="D100" i="4"/>
  <c r="E122" i="4"/>
  <c r="D122" i="4"/>
  <c r="D63" i="8"/>
  <c r="H62" i="8"/>
  <c r="H65" i="8" s="1"/>
  <c r="H63" i="8"/>
  <c r="D123" i="4"/>
  <c r="E123" i="4"/>
  <c r="F100" i="4"/>
  <c r="F6" i="4"/>
  <c r="E7" i="8"/>
  <c r="E10" i="8"/>
  <c r="F45" i="4"/>
  <c r="F27" i="4"/>
  <c r="E12" i="8"/>
  <c r="F97" i="4"/>
  <c r="I11" i="8"/>
  <c r="I18" i="8" s="1"/>
  <c r="I28" i="8" s="1"/>
  <c r="I65" i="8" s="1"/>
  <c r="E48" i="8"/>
  <c r="F78" i="4"/>
  <c r="D65" i="5"/>
  <c r="E65" i="5"/>
  <c r="D60" i="5"/>
  <c r="D56" i="5"/>
  <c r="E56" i="5"/>
  <c r="D50" i="5"/>
  <c r="E50" i="5"/>
  <c r="D45" i="5"/>
  <c r="D39" i="5"/>
  <c r="E39" i="5"/>
  <c r="D21" i="5"/>
  <c r="D27" i="5"/>
  <c r="D13" i="5"/>
  <c r="D6" i="5"/>
  <c r="D122" i="5"/>
  <c r="D101" i="5"/>
  <c r="D97" i="5"/>
  <c r="D91" i="5"/>
  <c r="D85" i="5"/>
  <c r="F65" i="5" l="1"/>
  <c r="D20" i="5"/>
  <c r="F123" i="4"/>
  <c r="I63" i="8"/>
  <c r="E63" i="8"/>
  <c r="D55" i="5"/>
  <c r="D100" i="5"/>
  <c r="D123" i="5" s="1"/>
  <c r="D65" i="6"/>
  <c r="D56" i="6"/>
  <c r="E56" i="6"/>
  <c r="F56" i="6"/>
  <c r="D27" i="6"/>
  <c r="D6" i="6"/>
  <c r="D97" i="6"/>
  <c r="D91" i="6"/>
  <c r="E91" i="6"/>
  <c r="D85" i="6"/>
  <c r="D100" i="6" l="1"/>
  <c r="D123" i="6" s="1"/>
  <c r="F91" i="6"/>
  <c r="D78" i="6"/>
  <c r="D55" i="6"/>
  <c r="D79" i="6" l="1"/>
  <c r="D128" i="6"/>
  <c r="D49" i="8"/>
  <c r="E49" i="8"/>
  <c r="D55" i="8"/>
  <c r="E55" i="8"/>
  <c r="D19" i="8"/>
  <c r="D27" i="8" s="1"/>
  <c r="E19" i="8"/>
  <c r="E27" i="8" s="1"/>
  <c r="D24" i="8"/>
  <c r="E24" i="8"/>
  <c r="D61" i="8" l="1"/>
  <c r="D62" i="8" s="1"/>
  <c r="D64" i="8"/>
  <c r="H64" i="8"/>
  <c r="E61" i="8"/>
  <c r="E62" i="8" s="1"/>
  <c r="E64" i="8"/>
  <c r="I64" i="8"/>
  <c r="J66" i="5"/>
  <c r="L66" i="5"/>
  <c r="M66" i="5"/>
  <c r="I66" i="5"/>
  <c r="E45" i="5"/>
  <c r="F45" i="5" s="1"/>
  <c r="E27" i="5"/>
  <c r="F27" i="5" s="1"/>
  <c r="E6" i="5"/>
  <c r="F6" i="5" s="1"/>
  <c r="E101" i="5"/>
  <c r="E97" i="5"/>
  <c r="F97" i="5" s="1"/>
  <c r="E91" i="5"/>
  <c r="F91" i="5" s="1"/>
  <c r="E85" i="5"/>
  <c r="F85" i="5" s="1"/>
  <c r="J92" i="5"/>
  <c r="L92" i="5"/>
  <c r="M92" i="5"/>
  <c r="I92" i="5"/>
  <c r="I87" i="5"/>
  <c r="J87" i="5"/>
  <c r="L87" i="5"/>
  <c r="M87" i="5"/>
  <c r="I88" i="5"/>
  <c r="J88" i="5"/>
  <c r="L88" i="5"/>
  <c r="M88" i="5"/>
  <c r="I89" i="5"/>
  <c r="J89" i="5"/>
  <c r="L89" i="5"/>
  <c r="M89" i="5"/>
  <c r="I90" i="5"/>
  <c r="J90" i="5"/>
  <c r="L90" i="5"/>
  <c r="M90" i="5"/>
  <c r="J86" i="5"/>
  <c r="L86" i="5"/>
  <c r="M86" i="5"/>
  <c r="I86" i="5"/>
  <c r="E100" i="5" l="1"/>
  <c r="F100" i="5" s="1"/>
  <c r="E65" i="6"/>
  <c r="F65" i="6" s="1"/>
  <c r="I93" i="6"/>
  <c r="J93" i="6"/>
  <c r="L93" i="6"/>
  <c r="M93" i="6"/>
  <c r="I94" i="6"/>
  <c r="J94" i="6"/>
  <c r="L94" i="6"/>
  <c r="M94" i="6"/>
  <c r="I95" i="6"/>
  <c r="J95" i="6"/>
  <c r="L95" i="6"/>
  <c r="M95" i="6"/>
  <c r="J92" i="6"/>
  <c r="L92" i="6"/>
  <c r="M92" i="6"/>
  <c r="I92" i="6"/>
  <c r="I87" i="6"/>
  <c r="J87" i="6"/>
  <c r="L87" i="6"/>
  <c r="M87" i="6"/>
  <c r="I88" i="6"/>
  <c r="J88" i="6"/>
  <c r="L88" i="6"/>
  <c r="M88" i="6"/>
  <c r="I89" i="6"/>
  <c r="J89" i="6"/>
  <c r="L89" i="6"/>
  <c r="M89" i="6"/>
  <c r="I90" i="6"/>
  <c r="J90" i="6"/>
  <c r="L90" i="6"/>
  <c r="M90" i="6"/>
  <c r="J86" i="6"/>
  <c r="L86" i="6"/>
  <c r="M86" i="6"/>
  <c r="I86" i="6"/>
  <c r="D127" i="6" l="1"/>
  <c r="I96" i="6" l="1"/>
  <c r="M96" i="6"/>
  <c r="N88" i="6"/>
  <c r="N95" i="6" l="1"/>
  <c r="K90" i="5"/>
  <c r="I123" i="6"/>
  <c r="N86" i="5"/>
  <c r="N92" i="6"/>
  <c r="K66" i="5"/>
  <c r="K87" i="5"/>
  <c r="N66" i="5"/>
  <c r="N87" i="5"/>
  <c r="N89" i="6"/>
  <c r="N93" i="6"/>
  <c r="K88" i="5"/>
  <c r="K92" i="5"/>
  <c r="K89" i="6"/>
  <c r="K93" i="6"/>
  <c r="N90" i="5"/>
  <c r="N87" i="6"/>
  <c r="K86" i="5"/>
  <c r="N89" i="5"/>
  <c r="N86" i="6"/>
  <c r="N90" i="6"/>
  <c r="N94" i="6"/>
  <c r="K89" i="5"/>
  <c r="K86" i="6"/>
  <c r="K94" i="6"/>
  <c r="K87" i="6"/>
  <c r="K95" i="6"/>
  <c r="M123" i="6"/>
  <c r="K88" i="6"/>
  <c r="K92" i="6"/>
  <c r="N88" i="5"/>
  <c r="N92" i="5"/>
  <c r="K90" i="6"/>
  <c r="E128" i="4" l="1"/>
  <c r="L96" i="6"/>
  <c r="J96" i="6"/>
  <c r="F116" i="6"/>
  <c r="F110" i="6"/>
  <c r="F105" i="6"/>
  <c r="F101" i="6"/>
  <c r="F97" i="6"/>
  <c r="F72" i="6"/>
  <c r="F68" i="6"/>
  <c r="F60" i="6"/>
  <c r="F50" i="6"/>
  <c r="F45" i="6"/>
  <c r="F39" i="6"/>
  <c r="F21" i="6"/>
  <c r="F20" i="6" s="1"/>
  <c r="F13" i="6"/>
  <c r="E116" i="6"/>
  <c r="E110" i="6"/>
  <c r="E105" i="6"/>
  <c r="E101" i="6"/>
  <c r="E97" i="6"/>
  <c r="E85" i="6"/>
  <c r="F85" i="6" s="1"/>
  <c r="E72" i="6"/>
  <c r="E68" i="6"/>
  <c r="E60" i="6"/>
  <c r="E50" i="6"/>
  <c r="E45" i="6"/>
  <c r="E39" i="6"/>
  <c r="E27" i="6"/>
  <c r="F27" i="6" s="1"/>
  <c r="E21" i="6"/>
  <c r="E20" i="6" s="1"/>
  <c r="E13" i="6"/>
  <c r="E6" i="6"/>
  <c r="F6" i="6" s="1"/>
  <c r="E78" i="6" l="1"/>
  <c r="F78" i="6" s="1"/>
  <c r="D128" i="4"/>
  <c r="E55" i="6"/>
  <c r="E100" i="6"/>
  <c r="F100" i="6" s="1"/>
  <c r="N96" i="6"/>
  <c r="L123" i="6"/>
  <c r="K96" i="6"/>
  <c r="J123" i="6"/>
  <c r="E122" i="6"/>
  <c r="F122" i="6"/>
  <c r="F128" i="6"/>
  <c r="F120" i="7"/>
  <c r="F119" i="7"/>
  <c r="F118" i="7"/>
  <c r="F117" i="7"/>
  <c r="F115" i="7"/>
  <c r="F114" i="7"/>
  <c r="F113" i="7"/>
  <c r="F112" i="7"/>
  <c r="F111" i="7"/>
  <c r="F109" i="7"/>
  <c r="F108" i="7"/>
  <c r="F107" i="7"/>
  <c r="F106" i="7"/>
  <c r="F104" i="7"/>
  <c r="F103" i="7"/>
  <c r="F102" i="7"/>
  <c r="F99" i="7"/>
  <c r="F98" i="7"/>
  <c r="F96" i="7"/>
  <c r="F95" i="7"/>
  <c r="F94" i="7"/>
  <c r="F93" i="7"/>
  <c r="F92" i="7"/>
  <c r="F90" i="7"/>
  <c r="F89" i="7"/>
  <c r="F88" i="7"/>
  <c r="F87" i="7"/>
  <c r="F86" i="7"/>
  <c r="F72" i="7"/>
  <c r="F68" i="7"/>
  <c r="F67" i="7"/>
  <c r="F66" i="7"/>
  <c r="F64" i="7"/>
  <c r="F63" i="7"/>
  <c r="F62" i="7"/>
  <c r="F61" i="7"/>
  <c r="F59" i="7"/>
  <c r="F58" i="7"/>
  <c r="F57" i="7"/>
  <c r="F54" i="7"/>
  <c r="F53" i="7"/>
  <c r="F52" i="7"/>
  <c r="F51" i="7"/>
  <c r="F49" i="7"/>
  <c r="F48" i="7"/>
  <c r="F47" i="7"/>
  <c r="F46" i="7"/>
  <c r="F44" i="7"/>
  <c r="F43" i="7"/>
  <c r="F42" i="7"/>
  <c r="F41" i="7"/>
  <c r="F40" i="7"/>
  <c r="F38" i="7"/>
  <c r="F37" i="7"/>
  <c r="F36" i="7"/>
  <c r="F35" i="7"/>
  <c r="F34" i="7"/>
  <c r="F33" i="7"/>
  <c r="F32" i="7"/>
  <c r="F31" i="7"/>
  <c r="F30" i="7"/>
  <c r="F29" i="7"/>
  <c r="F28" i="7"/>
  <c r="F21" i="7"/>
  <c r="F20" i="7" s="1"/>
  <c r="F19" i="7"/>
  <c r="F18" i="7"/>
  <c r="F17" i="7"/>
  <c r="F16" i="7"/>
  <c r="F15" i="7"/>
  <c r="F14" i="7"/>
  <c r="F12" i="7"/>
  <c r="F11" i="7"/>
  <c r="F10" i="7"/>
  <c r="F9" i="7"/>
  <c r="F8" i="7"/>
  <c r="F7" i="7"/>
  <c r="E79" i="6" l="1"/>
  <c r="F79" i="6" s="1"/>
  <c r="F55" i="6"/>
  <c r="F97" i="7"/>
  <c r="F60" i="7"/>
  <c r="E123" i="6"/>
  <c r="F123" i="6" s="1"/>
  <c r="F101" i="7"/>
  <c r="F56" i="7"/>
  <c r="F105" i="7"/>
  <c r="N123" i="6"/>
  <c r="K123" i="6"/>
  <c r="F91" i="7"/>
  <c r="F27" i="7"/>
  <c r="F45" i="7"/>
  <c r="F85" i="7"/>
  <c r="F100" i="7" s="1"/>
  <c r="E127" i="6"/>
  <c r="E128" i="6"/>
  <c r="F127" i="6"/>
  <c r="F50" i="7"/>
  <c r="F65" i="7"/>
  <c r="F110" i="7"/>
  <c r="F13" i="7"/>
  <c r="F116" i="7"/>
  <c r="F6" i="7"/>
  <c r="F39" i="7"/>
  <c r="F78" i="7" l="1"/>
  <c r="F122" i="7"/>
  <c r="F123" i="7" s="1"/>
  <c r="F55" i="7"/>
  <c r="F127" i="7" s="1"/>
  <c r="F128" i="7"/>
  <c r="D65" i="14"/>
  <c r="D81" i="14" s="1"/>
  <c r="E65" i="14"/>
  <c r="D58" i="14"/>
  <c r="D64" i="14" s="1"/>
  <c r="D51" i="14"/>
  <c r="D35" i="14"/>
  <c r="D44" i="14" s="1"/>
  <c r="D21" i="14"/>
  <c r="D9" i="14"/>
  <c r="B8" i="15"/>
  <c r="B9" i="15"/>
  <c r="B10" i="15"/>
  <c r="B11" i="15"/>
  <c r="B12" i="15"/>
  <c r="B13" i="15"/>
  <c r="B15" i="15"/>
  <c r="B16" i="15"/>
  <c r="B17" i="15"/>
  <c r="B18" i="15"/>
  <c r="B19" i="15"/>
  <c r="D29" i="14" l="1"/>
  <c r="F79" i="7"/>
  <c r="F128" i="4"/>
  <c r="D45" i="14"/>
  <c r="D82" i="14"/>
  <c r="B20" i="15"/>
  <c r="B14" i="15"/>
  <c r="E5" i="12" l="1"/>
  <c r="C49" i="14" l="1"/>
  <c r="D49" i="14"/>
  <c r="C91" i="5"/>
  <c r="E19" i="14" l="1"/>
  <c r="H12" i="13" l="1"/>
  <c r="I12" i="13" s="1"/>
  <c r="J12" i="13" s="1"/>
  <c r="H21" i="13"/>
  <c r="I21" i="13" s="1"/>
  <c r="J21" i="13" s="1"/>
  <c r="G5" i="13"/>
  <c r="E6" i="14" l="1"/>
  <c r="E74" i="14"/>
  <c r="C74" i="14"/>
  <c r="E69" i="14"/>
  <c r="E81" i="14" s="1"/>
  <c r="C69" i="14"/>
  <c r="C65" i="14"/>
  <c r="C58" i="14"/>
  <c r="C51" i="14"/>
  <c r="E49" i="14"/>
  <c r="E38" i="14"/>
  <c r="C38" i="14"/>
  <c r="C35" i="14"/>
  <c r="E30" i="14"/>
  <c r="C30" i="14"/>
  <c r="C21" i="14"/>
  <c r="E3" i="14"/>
  <c r="E48" i="14" s="1"/>
  <c r="K5" i="12"/>
  <c r="L5" i="12"/>
  <c r="J5" i="12"/>
  <c r="E18" i="13"/>
  <c r="D18" i="13"/>
  <c r="C18" i="13"/>
  <c r="E21" i="13"/>
  <c r="E25" i="13" s="1"/>
  <c r="E27" i="13" s="1"/>
  <c r="D21" i="13"/>
  <c r="D25" i="13" s="1"/>
  <c r="D27" i="13" s="1"/>
  <c r="C21" i="13"/>
  <c r="C25" i="13" s="1"/>
  <c r="C27" i="13" s="1"/>
  <c r="E12" i="13"/>
  <c r="D12" i="13"/>
  <c r="C12" i="13"/>
  <c r="D13" i="13" l="1"/>
  <c r="E13" i="13"/>
  <c r="C13" i="13"/>
  <c r="K7" i="12"/>
  <c r="J7" i="12"/>
  <c r="E14" i="13"/>
  <c r="J15" i="13" s="1"/>
  <c r="D14" i="13"/>
  <c r="I15" i="13" s="1"/>
  <c r="C14" i="13"/>
  <c r="H15" i="13" s="1"/>
  <c r="L7" i="12"/>
  <c r="C81" i="14"/>
  <c r="C9" i="14"/>
  <c r="C29" i="14" s="1"/>
  <c r="C64" i="14"/>
  <c r="C44" i="14"/>
  <c r="M5" i="12"/>
  <c r="M7" i="12" s="1"/>
  <c r="C7" i="12"/>
  <c r="D7" i="12"/>
  <c r="F7" i="12"/>
  <c r="G7" i="12"/>
  <c r="H7" i="12"/>
  <c r="B7" i="12"/>
  <c r="I5" i="12"/>
  <c r="I7" i="12" s="1"/>
  <c r="E7" i="12"/>
  <c r="C82" i="14" l="1"/>
  <c r="C45" i="14"/>
  <c r="C6" i="8" l="1"/>
  <c r="E116" i="7"/>
  <c r="D116" i="7"/>
  <c r="E110" i="7"/>
  <c r="D110" i="7"/>
  <c r="E105" i="7"/>
  <c r="D105" i="7"/>
  <c r="E101" i="7"/>
  <c r="D101" i="7"/>
  <c r="E97" i="7"/>
  <c r="D97" i="7"/>
  <c r="E91" i="7"/>
  <c r="D91" i="7"/>
  <c r="E85" i="7"/>
  <c r="D85" i="7"/>
  <c r="E72" i="7"/>
  <c r="D72" i="7"/>
  <c r="E68" i="7"/>
  <c r="D68" i="7"/>
  <c r="E65" i="7"/>
  <c r="D65" i="7"/>
  <c r="E60" i="7"/>
  <c r="D60" i="7"/>
  <c r="E56" i="7"/>
  <c r="D56" i="7"/>
  <c r="E50" i="7"/>
  <c r="D50" i="7"/>
  <c r="E45" i="7"/>
  <c r="D45" i="7"/>
  <c r="E39" i="7"/>
  <c r="D39" i="7"/>
  <c r="E27" i="7"/>
  <c r="D27" i="7"/>
  <c r="E21" i="7"/>
  <c r="E20" i="7" s="1"/>
  <c r="D21" i="7"/>
  <c r="D21" i="4" s="1"/>
  <c r="D20" i="4" s="1"/>
  <c r="E13" i="7"/>
  <c r="D13" i="7"/>
  <c r="E6" i="7"/>
  <c r="D6" i="7"/>
  <c r="E116" i="5"/>
  <c r="E110" i="5"/>
  <c r="E105" i="5"/>
  <c r="E72" i="5"/>
  <c r="E68" i="5"/>
  <c r="E60" i="5"/>
  <c r="E21" i="5"/>
  <c r="E13" i="5"/>
  <c r="C110" i="6"/>
  <c r="C110" i="5"/>
  <c r="C120" i="4"/>
  <c r="C119" i="4"/>
  <c r="C118" i="4"/>
  <c r="C117" i="4"/>
  <c r="C115" i="4"/>
  <c r="C114" i="4"/>
  <c r="C112" i="4"/>
  <c r="C111" i="4"/>
  <c r="C109" i="4"/>
  <c r="C108" i="4"/>
  <c r="C107" i="4"/>
  <c r="C106" i="4"/>
  <c r="C104" i="4"/>
  <c r="C103" i="4"/>
  <c r="C102" i="4"/>
  <c r="C99" i="4"/>
  <c r="C98" i="4"/>
  <c r="C96" i="4"/>
  <c r="G41" i="8" s="1"/>
  <c r="C95" i="4"/>
  <c r="C94" i="4"/>
  <c r="C93" i="4"/>
  <c r="C92" i="4"/>
  <c r="C90" i="4"/>
  <c r="C89" i="4"/>
  <c r="C88" i="4"/>
  <c r="C87" i="4"/>
  <c r="C86" i="4"/>
  <c r="C76" i="4"/>
  <c r="C75" i="4"/>
  <c r="C74" i="4"/>
  <c r="C73" i="4"/>
  <c r="C71" i="4"/>
  <c r="C70" i="4"/>
  <c r="C69" i="4"/>
  <c r="C67" i="4"/>
  <c r="E37" i="14" s="1"/>
  <c r="C66" i="4"/>
  <c r="C64" i="4"/>
  <c r="C63" i="4"/>
  <c r="C62" i="4"/>
  <c r="C61" i="4"/>
  <c r="C59" i="4"/>
  <c r="C58" i="4"/>
  <c r="C57" i="4"/>
  <c r="C54" i="4"/>
  <c r="C53" i="4"/>
  <c r="C52" i="4"/>
  <c r="C51" i="4"/>
  <c r="C49" i="4"/>
  <c r="C48" i="4"/>
  <c r="C47" i="4"/>
  <c r="C46" i="4"/>
  <c r="C44" i="4"/>
  <c r="E26" i="14" s="1"/>
  <c r="C43" i="4"/>
  <c r="E25" i="14" s="1"/>
  <c r="C42" i="4"/>
  <c r="E24" i="14" s="1"/>
  <c r="C41" i="4"/>
  <c r="E23" i="14" s="1"/>
  <c r="C40" i="4"/>
  <c r="E22" i="14" s="1"/>
  <c r="C38" i="4"/>
  <c r="E20" i="14" s="1"/>
  <c r="C36" i="4"/>
  <c r="E18" i="14" s="1"/>
  <c r="C35" i="4"/>
  <c r="E17" i="14" s="1"/>
  <c r="C34" i="4"/>
  <c r="E16" i="14" s="1"/>
  <c r="C33" i="4"/>
  <c r="E15" i="14" s="1"/>
  <c r="C32" i="4"/>
  <c r="E14" i="14" s="1"/>
  <c r="C31" i="4"/>
  <c r="E13" i="14" s="1"/>
  <c r="C30" i="4"/>
  <c r="E12" i="14" s="1"/>
  <c r="C29" i="4"/>
  <c r="E11" i="14" s="1"/>
  <c r="C28" i="4"/>
  <c r="E10" i="14" s="1"/>
  <c r="C26" i="4"/>
  <c r="C25" i="4"/>
  <c r="C24" i="4"/>
  <c r="C23" i="4"/>
  <c r="C22" i="4"/>
  <c r="C19" i="4"/>
  <c r="C18" i="4"/>
  <c r="C17" i="4"/>
  <c r="C16" i="4"/>
  <c r="C15" i="4"/>
  <c r="C14" i="4"/>
  <c r="C12" i="4"/>
  <c r="C11" i="4"/>
  <c r="C10" i="4"/>
  <c r="C9" i="4"/>
  <c r="C8" i="4"/>
  <c r="C7" i="4"/>
  <c r="G61" i="8"/>
  <c r="C55" i="8"/>
  <c r="C49" i="8"/>
  <c r="G27" i="8"/>
  <c r="C24" i="8"/>
  <c r="C116" i="7"/>
  <c r="C110" i="7"/>
  <c r="C105" i="7"/>
  <c r="C101" i="7"/>
  <c r="C97" i="7"/>
  <c r="C85" i="7"/>
  <c r="C72" i="7"/>
  <c r="C68" i="7"/>
  <c r="C65" i="7"/>
  <c r="C60" i="7"/>
  <c r="C56" i="7"/>
  <c r="C50" i="7"/>
  <c r="C45" i="7"/>
  <c r="C39" i="7"/>
  <c r="C27" i="7"/>
  <c r="C21" i="7"/>
  <c r="C20" i="7" s="1"/>
  <c r="C13" i="7"/>
  <c r="C6" i="7"/>
  <c r="C116" i="6"/>
  <c r="C105" i="6"/>
  <c r="C101" i="6"/>
  <c r="C97" i="6"/>
  <c r="C91" i="6"/>
  <c r="C85" i="6"/>
  <c r="C72" i="6"/>
  <c r="C68" i="6"/>
  <c r="C65" i="6"/>
  <c r="C60" i="6"/>
  <c r="C56" i="6"/>
  <c r="C50" i="6"/>
  <c r="C45" i="6"/>
  <c r="C39" i="6"/>
  <c r="C27" i="6"/>
  <c r="C21" i="6"/>
  <c r="C20" i="6" s="1"/>
  <c r="C13" i="6"/>
  <c r="C6" i="6"/>
  <c r="C116" i="5"/>
  <c r="C105" i="5"/>
  <c r="C101" i="5"/>
  <c r="C97" i="5"/>
  <c r="C85" i="5"/>
  <c r="C72" i="5"/>
  <c r="C68" i="5"/>
  <c r="C65" i="5"/>
  <c r="C60" i="5"/>
  <c r="C56" i="5"/>
  <c r="C50" i="5"/>
  <c r="C45" i="5"/>
  <c r="C39" i="5"/>
  <c r="C27" i="5"/>
  <c r="C21" i="5"/>
  <c r="C20" i="5" s="1"/>
  <c r="C13" i="5"/>
  <c r="C6" i="5"/>
  <c r="D9" i="8" l="1"/>
  <c r="D18" i="8" s="1"/>
  <c r="D55" i="4"/>
  <c r="D79" i="4" s="1"/>
  <c r="E21" i="4"/>
  <c r="F21" i="5"/>
  <c r="E78" i="5"/>
  <c r="F78" i="5" s="1"/>
  <c r="F128" i="5" s="1"/>
  <c r="E122" i="5"/>
  <c r="E123" i="5" s="1"/>
  <c r="F123" i="5" s="1"/>
  <c r="E100" i="7"/>
  <c r="D78" i="7"/>
  <c r="D122" i="7"/>
  <c r="E78" i="7"/>
  <c r="E20" i="5"/>
  <c r="D20" i="7"/>
  <c r="D55" i="7" s="1"/>
  <c r="D79" i="7" s="1"/>
  <c r="D100" i="7"/>
  <c r="D123" i="7" s="1"/>
  <c r="G22" i="13"/>
  <c r="H22" i="13" s="1"/>
  <c r="I22" i="13" s="1"/>
  <c r="J22" i="13" s="1"/>
  <c r="G37" i="8"/>
  <c r="G48" i="8" s="1"/>
  <c r="G62" i="8" s="1"/>
  <c r="E36" i="14"/>
  <c r="E9" i="14"/>
  <c r="G7" i="8"/>
  <c r="E53" i="14"/>
  <c r="E55" i="14"/>
  <c r="G9" i="8"/>
  <c r="E59" i="14"/>
  <c r="E58" i="14" s="1"/>
  <c r="G6" i="8"/>
  <c r="E52" i="14"/>
  <c r="E56" i="14"/>
  <c r="G10" i="8"/>
  <c r="E21" i="14"/>
  <c r="G8" i="8"/>
  <c r="E54" i="14"/>
  <c r="C61" i="8"/>
  <c r="C21" i="4"/>
  <c r="C20" i="4" s="1"/>
  <c r="C9" i="8" s="1"/>
  <c r="E55" i="7"/>
  <c r="E122" i="7"/>
  <c r="C100" i="6"/>
  <c r="C6" i="4"/>
  <c r="C60" i="4"/>
  <c r="C105" i="4"/>
  <c r="C39" i="4"/>
  <c r="C50" i="4"/>
  <c r="C116" i="4"/>
  <c r="C91" i="4"/>
  <c r="C68" i="4"/>
  <c r="C97" i="4"/>
  <c r="C85" i="4"/>
  <c r="C65" i="4"/>
  <c r="C110" i="4"/>
  <c r="C13" i="4"/>
  <c r="G7" i="13" s="1"/>
  <c r="H7" i="13" s="1"/>
  <c r="I7" i="13" s="1"/>
  <c r="J7" i="13" s="1"/>
  <c r="C27" i="4"/>
  <c r="C45" i="4"/>
  <c r="G10" i="13" s="1"/>
  <c r="H10" i="13" s="1"/>
  <c r="I10" i="13" s="1"/>
  <c r="J10" i="13" s="1"/>
  <c r="C56" i="4"/>
  <c r="C72" i="4"/>
  <c r="C101" i="4"/>
  <c r="C19" i="8"/>
  <c r="C27" i="8" s="1"/>
  <c r="C122" i="7"/>
  <c r="C78" i="7"/>
  <c r="C100" i="7"/>
  <c r="C55" i="7"/>
  <c r="C55" i="6"/>
  <c r="C78" i="6"/>
  <c r="C122" i="6"/>
  <c r="C55" i="5"/>
  <c r="C122" i="5"/>
  <c r="C78" i="5"/>
  <c r="C100" i="5"/>
  <c r="F21" i="4" l="1"/>
  <c r="E20" i="4"/>
  <c r="H29" i="8"/>
  <c r="D29" i="8"/>
  <c r="D28" i="8"/>
  <c r="D65" i="8" s="1"/>
  <c r="D30" i="8"/>
  <c r="H30" i="8"/>
  <c r="E128" i="7"/>
  <c r="E55" i="5"/>
  <c r="D128" i="7"/>
  <c r="D127" i="4"/>
  <c r="E127" i="7"/>
  <c r="E35" i="14"/>
  <c r="E44" i="14" s="1"/>
  <c r="E128" i="5"/>
  <c r="C12" i="8"/>
  <c r="G8" i="13"/>
  <c r="H8" i="13" s="1"/>
  <c r="I8" i="13" s="1"/>
  <c r="J8" i="13" s="1"/>
  <c r="G20" i="13"/>
  <c r="H20" i="13" s="1"/>
  <c r="I20" i="13" s="1"/>
  <c r="J20" i="13" s="1"/>
  <c r="E28" i="14"/>
  <c r="G11" i="13"/>
  <c r="H11" i="13" s="1"/>
  <c r="I11" i="13" s="1"/>
  <c r="J11" i="13" s="1"/>
  <c r="G6" i="13"/>
  <c r="H6" i="13" s="1"/>
  <c r="I6" i="13" s="1"/>
  <c r="J6" i="13" s="1"/>
  <c r="C39" i="8"/>
  <c r="G9" i="13"/>
  <c r="H9" i="13" s="1"/>
  <c r="I9" i="13" s="1"/>
  <c r="J9" i="13" s="1"/>
  <c r="C128" i="5"/>
  <c r="C10" i="8"/>
  <c r="E27" i="14"/>
  <c r="C37" i="8"/>
  <c r="E8" i="14"/>
  <c r="E57" i="14"/>
  <c r="E51" i="14" s="1"/>
  <c r="E64" i="14" s="1"/>
  <c r="E82" i="14" s="1"/>
  <c r="G11" i="8"/>
  <c r="G18" i="8" s="1"/>
  <c r="G28" i="8" s="1"/>
  <c r="G65" i="8" s="1"/>
  <c r="C7" i="8"/>
  <c r="E7" i="14"/>
  <c r="D127" i="7"/>
  <c r="C123" i="7"/>
  <c r="C128" i="7"/>
  <c r="E123" i="7"/>
  <c r="E79" i="7"/>
  <c r="C127" i="6"/>
  <c r="C123" i="6"/>
  <c r="C79" i="5"/>
  <c r="C78" i="4"/>
  <c r="G13" i="13" s="1"/>
  <c r="H13" i="13" s="1"/>
  <c r="I13" i="13" s="1"/>
  <c r="J13" i="13" s="1"/>
  <c r="C122" i="4"/>
  <c r="G26" i="13" s="1"/>
  <c r="C100" i="4"/>
  <c r="C55" i="4"/>
  <c r="C127" i="7"/>
  <c r="C79" i="7"/>
  <c r="C79" i="6"/>
  <c r="C128" i="6"/>
  <c r="C127" i="5"/>
  <c r="C123" i="5"/>
  <c r="E9" i="8" l="1"/>
  <c r="E18" i="8" s="1"/>
  <c r="E55" i="4"/>
  <c r="E79" i="5"/>
  <c r="F79" i="5" s="1"/>
  <c r="F55" i="5"/>
  <c r="F127" i="5" s="1"/>
  <c r="E127" i="5"/>
  <c r="E29" i="14"/>
  <c r="C48" i="8"/>
  <c r="C62" i="8" s="1"/>
  <c r="E45" i="14"/>
  <c r="C18" i="8"/>
  <c r="G29" i="8" s="1"/>
  <c r="C128" i="4"/>
  <c r="C79" i="4"/>
  <c r="C123" i="4"/>
  <c r="C127" i="4"/>
  <c r="E79" i="4" l="1"/>
  <c r="F79" i="4" s="1"/>
  <c r="F55" i="4"/>
  <c r="F127" i="4" s="1"/>
  <c r="E127" i="4"/>
  <c r="I29" i="8"/>
  <c r="I30" i="8"/>
  <c r="E28" i="8"/>
  <c r="E65" i="8" s="1"/>
  <c r="E30" i="8"/>
  <c r="E29" i="8"/>
  <c r="G63" i="8"/>
  <c r="C63" i="8"/>
  <c r="G64" i="8"/>
  <c r="C64" i="8"/>
  <c r="C30" i="8"/>
  <c r="C29" i="8"/>
  <c r="G30" i="8"/>
  <c r="C28" i="8"/>
  <c r="C65" i="8" s="1"/>
</calcChain>
</file>

<file path=xl/sharedStrings.xml><?xml version="1.0" encoding="utf-8"?>
<sst xmlns="http://schemas.openxmlformats.org/spreadsheetml/2006/main" count="2057" uniqueCount="791">
  <si>
    <t>Bevételek</t>
  </si>
  <si>
    <t>1.</t>
  </si>
  <si>
    <t>1.1.</t>
  </si>
  <si>
    <t>1.2.</t>
  </si>
  <si>
    <t>1.3.</t>
  </si>
  <si>
    <t>1.4.</t>
  </si>
  <si>
    <t>1.5.</t>
  </si>
  <si>
    <t>2.</t>
  </si>
  <si>
    <t>2.1.</t>
  </si>
  <si>
    <t>Elvonások és befizetések bevételei</t>
  </si>
  <si>
    <t>2.2.</t>
  </si>
  <si>
    <t>2.3.</t>
  </si>
  <si>
    <t>2.4.</t>
  </si>
  <si>
    <t>3.</t>
  </si>
  <si>
    <t>Közhatalmi bevételek</t>
  </si>
  <si>
    <t>4.</t>
  </si>
  <si>
    <t>4.1.</t>
  </si>
  <si>
    <t>4.2.</t>
  </si>
  <si>
    <t>4.3.</t>
  </si>
  <si>
    <t>5.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</si>
  <si>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</si>
  <si>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</si>
  <si>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</si>
  <si>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</si>
  <si>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</si>
  <si>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</si>
  <si>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</si>
  <si>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</si>
  <si>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</si>
  <si>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</si>
  <si>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</si>
  <si>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9.</t>
  </si>
  <si>
    <t>9.1.</t>
  </si>
  <si>
    <t>Költségvetési maradvány igénybevétele</t>
  </si>
  <si>
    <t>9.2.</t>
  </si>
  <si>
    <t>9.3.</t>
  </si>
  <si>
    <t>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</si>
  <si>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</si>
  <si>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</si>
  <si>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</si>
  <si>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</si>
  <si>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</si>
  <si>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</si>
  <si>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</si>
  <si>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</si>
  <si>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 xml:space="preserve">Működési bevételek </t>
  </si>
  <si>
    <t>Összesen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</si>
  <si>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</si>
  <si>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</si>
  <si>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</si>
  <si>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</si>
  <si>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</si>
  <si>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</si>
  <si>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</si>
  <si>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</si>
  <si>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</si>
  <si>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</si>
  <si>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</si>
  <si>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</si>
  <si>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</si>
  <si>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</si>
  <si>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</si>
  <si>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</si>
  <si>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</si>
  <si>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</si>
  <si>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</si>
  <si>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</si>
  <si>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</si>
  <si>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</si>
  <si>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</si>
  <si>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</si>
  <si>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</si>
  <si>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</si>
  <si>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</si>
  <si>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</si>
  <si>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</si>
  <si>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</si>
  <si>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</si>
  <si>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KÖLTSÉGVETÉSI KIADÁSOK ÖSSZESEN (1+2+3)</t>
  </si>
  <si>
    <t>7.5.</t>
  </si>
  <si>
    <t>Központi, irányítószervi támogatás folyósítása</t>
  </si>
  <si>
    <t>B E V É T E L E K</t>
  </si>
  <si>
    <t>1. sz. táblázat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</si>
  <si>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</si>
  <si>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</si>
  <si>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</si>
  <si>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</si>
  <si>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</si>
  <si>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</si>
  <si>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</si>
  <si>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</si>
  <si>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</si>
  <si>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</si>
  <si>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</si>
  <si>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</si>
  <si>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</si>
  <si>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</si>
  <si>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</si>
  <si>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</si>
  <si>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</si>
  <si>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</si>
  <si>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</si>
  <si>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</si>
  <si>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</si>
  <si>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</si>
  <si>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</si>
  <si>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</si>
  <si>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</si>
  <si>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</si>
  <si>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</si>
  <si>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</si>
  <si>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</si>
  <si>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</si>
  <si>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</si>
  <si>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</si>
  <si>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</si>
  <si>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</si>
  <si>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</si>
  <si>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</si>
  <si>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</si>
  <si>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</si>
  <si>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</si>
  <si>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</si>
  <si>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</si>
  <si>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</si>
  <si>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</si>
  <si>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</si>
  <si>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</si>
  <si>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</si>
  <si>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</si>
  <si>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</si>
  <si>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</si>
  <si>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</si>
  <si>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</si>
  <si>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</si>
  <si>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</si>
  <si>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</si>
  <si>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</si>
  <si>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</si>
  <si>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</si>
  <si>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</si>
  <si>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</si>
  <si>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</si>
  <si>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</si>
  <si>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</si>
  <si>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</si>
  <si>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</si>
  <si>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</si>
  <si>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</si>
  <si>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</si>
  <si>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</si>
  <si>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</si>
  <si>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</si>
  <si>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</si>
  <si>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</si>
  <si>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</si>
  <si>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</si>
  <si>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</si>
  <si>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</si>
  <si>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</si>
  <si>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</si>
  <si>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</si>
  <si>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</si>
  <si>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</si>
  <si>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</si>
  <si>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</si>
  <si>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</si>
  <si>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</si>
  <si>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</si>
  <si>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</si>
  <si>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</si>
  <si>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</si>
  <si>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</si>
  <si>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</si>
  <si>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</si>
  <si>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</si>
  <si>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</si>
  <si>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</si>
  <si>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</si>
  <si>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</si>
  <si>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</si>
  <si>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</si>
  <si>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</si>
  <si>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</si>
  <si>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</si>
  <si>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</si>
  <si>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</si>
  <si>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</si>
  <si>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</si>
  <si>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</si>
  <si>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</si>
  <si>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</si>
  <si>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</si>
  <si>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</si>
  <si>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</si>
  <si>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</si>
  <si>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</si>
  <si>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</si>
  <si>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</si>
  <si>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</si>
  <si>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</si>
  <si>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</si>
  <si>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</si>
  <si>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</si>
  <si>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</si>
  <si>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</si>
  <si>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</si>
  <si>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</si>
  <si>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</si>
  <si>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</si>
  <si>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</si>
  <si>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</si>
  <si>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</si>
  <si>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</si>
  <si>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</si>
  <si>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</si>
  <si>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</si>
  <si>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</si>
  <si>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</si>
  <si>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</si>
  <si>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</si>
  <si>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</si>
  <si>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</si>
  <si>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</si>
  <si>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</si>
  <si>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</si>
  <si>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</si>
  <si>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</si>
  <si>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</si>
  <si>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</si>
  <si>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</si>
  <si>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</si>
  <si>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</si>
  <si>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</si>
  <si>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</si>
  <si>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</si>
  <si>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</si>
  <si>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</si>
  <si>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</si>
  <si>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</si>
  <si>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</si>
  <si>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</si>
  <si>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</si>
  <si>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</si>
  <si>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</si>
  <si>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</si>
  <si>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</si>
  <si>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</si>
  <si>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</si>
  <si>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</si>
  <si>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</si>
  <si>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</si>
  <si>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</si>
  <si>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</si>
  <si>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</si>
  <si>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</si>
  <si>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</si>
  <si>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</si>
  <si>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</si>
  <si>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</si>
  <si>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</si>
  <si>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</si>
  <si>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</si>
  <si>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</si>
  <si>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</si>
  <si>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</si>
  <si>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</si>
  <si>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</si>
  <si>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</si>
  <si>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</si>
  <si>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</si>
  <si>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</si>
  <si>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</si>
  <si>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</si>
  <si>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</si>
  <si>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</si>
  <si>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</si>
  <si>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</si>
  <si>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</si>
  <si>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</si>
  <si>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</si>
  <si>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</si>
  <si>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</si>
  <si>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</si>
  <si>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</si>
  <si>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</si>
  <si>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</si>
  <si>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</si>
  <si>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</si>
  <si>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</si>
  <si>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</si>
  <si>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</si>
  <si>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</si>
  <si>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</si>
  <si>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</si>
  <si>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</si>
  <si>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</si>
  <si>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</si>
  <si>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Összesen:</t>
  </si>
  <si>
    <t>Kiadások összesen:</t>
  </si>
  <si>
    <t>Módosított előirányzat</t>
  </si>
  <si>
    <t>Kötelező</t>
  </si>
  <si>
    <t>Önként vállalt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</si>
  <si>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</si>
  <si>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</si>
  <si>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</si>
  <si>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</si>
  <si>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</si>
  <si>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</si>
  <si>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</si>
  <si>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</si>
  <si>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Államig.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</si>
  <si>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</si>
  <si>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</si>
  <si>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</si>
  <si>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</si>
  <si>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</si>
  <si>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</si>
  <si>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</si>
  <si>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</si>
  <si>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</si>
  <si>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</si>
  <si>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</si>
  <si>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>Forintban</t>
  </si>
  <si>
    <t>1.6.</t>
  </si>
  <si>
    <t>Felhalmozási bevételek (5.1.+…+5.5.)</t>
  </si>
  <si>
    <t>Egyéb tárgyi eszköz értékesítése</t>
  </si>
  <si>
    <t>Hitel-, kölcsönfelvétel államháztartáson kívülről (9.1.+…+9.3.)</t>
  </si>
  <si>
    <t>Likviditási célú hitelek, kölcsönök felvétele pénzügyi vállalkozástól</t>
  </si>
  <si>
    <t>Belföldi értékpapírok bevételei</t>
  </si>
  <si>
    <t>Maradvány igénybevétele (11.1.+11.2.)</t>
  </si>
  <si>
    <t>Belföldi finanszírozás bevételei (12.1.+…+12.3.)</t>
  </si>
  <si>
    <t>12.3.</t>
  </si>
  <si>
    <t>Külföldi finanszírozás bevételei</t>
  </si>
  <si>
    <t>FINANSZÍROZÁSI BEVÉTELEK ÖSSZESEN (9.+…+14.)</t>
  </si>
  <si>
    <t>BEVÉTELEK ÖSSZESEN: (8.+15.)</t>
  </si>
  <si>
    <t xml:space="preserve">Beruházások </t>
  </si>
  <si>
    <t>2.1.-ból EU-s forrásból megvalósuló beruházás</t>
  </si>
  <si>
    <t xml:space="preserve"> Egyéb felhalmozási kiadások</t>
  </si>
  <si>
    <t>KÖLTSÉGVETÉSI KIADÁSOK ÖSSZESEN: (1.+2.)</t>
  </si>
  <si>
    <t>Hitel-, kölcsöntörlesztés államháztartáson kívülre (4.1.+…+4.3.)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</si>
  <si>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</si>
  <si>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</si>
  <si>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</si>
  <si>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(5.1.+…+5.4.)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</si>
  <si>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</si>
  <si>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</si>
  <si>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</si>
  <si>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</si>
  <si>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(6.1.+…+6.4.)</t>
  </si>
  <si>
    <t>Pénzeszközök betétként elhelyezése</t>
  </si>
  <si>
    <t>Külföldi finanszírozás kiadásai</t>
  </si>
  <si>
    <t>FINANSZÍROZÁSI KIADÁSOK ÖSSZESEN (4.+…+8.)</t>
  </si>
  <si>
    <t>KIADÁSOK ÖSSZESEN: (3.+9.)</t>
  </si>
  <si>
    <t>II. Felhalmozási költségvetés kiadásai (2.1+…+2.5)</t>
  </si>
  <si>
    <r>
      <t xml:space="preserve">   Működési költségvetés kiadásai </t>
    </r>
    <r>
      <rPr>
        <sz val="8"/>
        <rFont val="Times New Roman CE"/>
        <charset val="238"/>
      </rPr>
      <t>(1.1+…+1.5.+1.6.)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</si>
  <si>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</si>
  <si>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</si>
  <si>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</si>
  <si>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</si>
  <si>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</si>
  <si>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</si>
  <si>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</si>
  <si>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</si>
  <si>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</si>
  <si>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</si>
  <si>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</si>
  <si>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</si>
  <si>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</si>
  <si>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</si>
  <si>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</si>
  <si>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</si>
  <si>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</si>
  <si>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</si>
  <si>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</si>
  <si>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</si>
  <si>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I. Működési célú bevételek és kiadások mérlege
(Társulási szinten)</t>
  </si>
  <si>
    <t>II. Felhalmozási célú bevételek és kiadások mérlege
(Társulási szinten)</t>
  </si>
  <si>
    <t>2022. évi</t>
  </si>
  <si>
    <t>Biztosító által fizetett kártérítés</t>
  </si>
  <si>
    <t>5.11.</t>
  </si>
  <si>
    <t>4.10.</t>
  </si>
  <si>
    <t>4.11.</t>
  </si>
  <si>
    <t>2023. évi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</si>
  <si>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</si>
  <si>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</si>
  <si>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</si>
  <si>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</si>
  <si>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A</t>
  </si>
  <si>
    <t>B=(C+D+E)</t>
  </si>
  <si>
    <t>C</t>
  </si>
  <si>
    <t>D</t>
  </si>
  <si>
    <t>E</t>
  </si>
  <si>
    <t>Egyéb forrás</t>
  </si>
  <si>
    <t xml:space="preserve">* Amennyiben több projekt megvalósítása történi egy időben akkor azokat külön-külön, projektenként be kell mutatni!  </t>
  </si>
  <si>
    <t>Tartalék</t>
  </si>
  <si>
    <t>2021. évi előirányzat</t>
  </si>
  <si>
    <t>VÖLGYSÉGI ÖNKORMÁNYZATOK TÁRSULÁSA
2021. ÉVI KÖLTSÉGVETÉSÉNEK PÉNZÜGYI MÉRLEGE</t>
  </si>
  <si>
    <t>2019. évi tény</t>
  </si>
  <si>
    <t>2020. évi várható</t>
  </si>
  <si>
    <t>2021. előtti tervezett forrás, kiadás</t>
  </si>
  <si>
    <t>2021. évi eredeti előirányzat</t>
  </si>
  <si>
    <t>2021. év utáni tervezett forrás, kiadás</t>
  </si>
  <si>
    <t>2024. évi</t>
  </si>
  <si>
    <t>Bonyhád Járási Foglalkoztatási Paktum TOP 5.1.2-15-TL1-2016-00001</t>
  </si>
  <si>
    <t>Teljesítés</t>
  </si>
  <si>
    <t>Teljesítés %-a</t>
  </si>
  <si>
    <t>Sorszám</t>
  </si>
  <si>
    <t>VÖT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</si>
  <si>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</si>
  <si>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</si>
  <si>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</si>
  <si>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</si>
  <si>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</si>
  <si>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</si>
  <si>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</si>
  <si>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</si>
  <si>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</si>
  <si>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</si>
  <si>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</si>
  <si>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</si>
  <si>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</si>
  <si>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</si>
  <si>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</si>
  <si>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</si>
  <si>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</si>
  <si>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</si>
  <si>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</si>
  <si>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</si>
  <si>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</si>
  <si>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</si>
  <si>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</si>
  <si>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</si>
  <si>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</si>
  <si>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</si>
  <si>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</si>
  <si>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</si>
  <si>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</si>
  <si>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</si>
  <si>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</si>
  <si>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</si>
  <si>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</si>
  <si>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</si>
  <si>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</si>
  <si>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</si>
  <si>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</si>
  <si>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</si>
  <si>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Forintban !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</si>
  <si>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</si>
  <si>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</si>
  <si>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</si>
  <si>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</si>
  <si>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</si>
  <si>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</si>
  <si>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</si>
  <si>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</si>
  <si>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</si>
  <si>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</si>
  <si>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</si>
  <si>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</si>
  <si>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</si>
  <si>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</si>
  <si>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</si>
  <si>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</si>
  <si>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</si>
  <si>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</si>
  <si>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</si>
  <si>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</si>
  <si>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</si>
  <si>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</si>
  <si>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</si>
  <si>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</si>
  <si>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</si>
  <si>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</si>
  <si>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</si>
  <si>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</si>
  <si>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</si>
  <si>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</si>
  <si>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</si>
  <si>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</si>
  <si>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</si>
  <si>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</si>
  <si>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</si>
  <si>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#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</si>
  <si>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</si>
  <si>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</si>
  <si>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</si>
  <si>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</si>
  <si>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</si>
  <si>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</si>
  <si>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</si>
  <si>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</si>
  <si>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</si>
  <si>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</si>
  <si>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</si>
  <si>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</si>
  <si>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</si>
  <si>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</si>
  <si>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</si>
  <si>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</si>
  <si>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</si>
  <si>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</si>
  <si>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</si>
  <si>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</si>
  <si>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</si>
  <si>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</si>
  <si>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</si>
  <si>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</si>
  <si>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</si>
  <si>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</si>
  <si>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</si>
  <si>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</si>
  <si>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</si>
  <si>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</si>
  <si>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</si>
  <si>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</si>
  <si>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</si>
  <si>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</si>
  <si>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</si>
  <si>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</si>
  <si>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</si>
  <si>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</si>
  <si>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</si>
  <si>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</si>
  <si>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</si>
  <si>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</si>
  <si>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</si>
  <si>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</si>
  <si>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mérlegfordulónapi értékelése során megállapított (nem realizált) árfolyamnyeresége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</si>
  <si>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</si>
  <si>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</si>
  <si>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</si>
  <si>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</si>
  <si>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</si>
  <si>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</si>
  <si>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</si>
  <si>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</si>
  <si>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</si>
  <si>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</si>
  <si>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</si>
  <si>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</si>
  <si>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</si>
  <si>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</si>
  <si>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</si>
  <si>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</si>
  <si>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</si>
  <si>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</si>
  <si>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</si>
  <si>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</si>
  <si>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</si>
  <si>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</si>
  <si>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</si>
  <si>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</si>
  <si>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</si>
  <si>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</si>
  <si>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</si>
  <si>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</si>
  <si>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</si>
  <si>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</si>
  <si>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</si>
  <si>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</si>
  <si>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</si>
  <si>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</si>
  <si>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</si>
  <si>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</si>
  <si>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</si>
  <si>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</si>
  <si>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</si>
  <si>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</si>
  <si>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</si>
  <si>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</si>
  <si>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</si>
  <si>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</si>
  <si>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</si>
  <si>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</si>
  <si>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</si>
  <si>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</si>
  <si>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</si>
  <si>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</si>
  <si>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</si>
  <si>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</si>
  <si>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</si>
  <si>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</si>
  <si>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</si>
  <si>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</si>
  <si>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</si>
  <si>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</si>
  <si>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</si>
  <si>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</si>
  <si>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</si>
  <si>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</si>
  <si>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</si>
  <si>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</si>
  <si>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</si>
  <si>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</si>
  <si>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</si>
  <si>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</si>
  <si>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</si>
  <si>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</si>
  <si>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</si>
  <si>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</si>
  <si>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</si>
  <si>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</si>
  <si>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</si>
  <si>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</si>
  <si>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</si>
  <si>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</si>
  <si>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</si>
  <si>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</si>
  <si>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</si>
  <si>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</si>
  <si>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</si>
  <si>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</si>
  <si>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</si>
  <si>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</si>
  <si>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</si>
  <si>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</si>
  <si>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</si>
  <si>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</si>
  <si>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</si>
  <si>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</si>
  <si>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</si>
  <si>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</si>
  <si>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</si>
  <si>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</si>
  <si>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</si>
  <si>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</si>
  <si>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</si>
  <si>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</si>
  <si>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</si>
  <si>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</si>
  <si>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</si>
  <si>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</si>
  <si>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</si>
  <si>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</si>
  <si>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</si>
  <si>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</si>
  <si>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</si>
  <si>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</si>
  <si>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</si>
  <si>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</si>
  <si>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</si>
  <si>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</si>
  <si>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</si>
  <si>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</si>
  <si>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</si>
  <si>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</si>
  <si>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</si>
  <si>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</si>
  <si>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</si>
  <si>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</si>
  <si>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</si>
  <si>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</si>
  <si>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</si>
  <si>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</si>
  <si>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</si>
  <si>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</si>
  <si>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</si>
  <si>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</si>
  <si>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</si>
  <si>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</si>
  <si>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</si>
  <si>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Előzetesen felszámított általános forgalmi adó elszámolása</t>
  </si>
  <si>
    <t>II. Fizetendő általános forgalmi adó elszámolása</t>
  </si>
  <si>
    <t>III. December havi illetmények, munkabérek elszámolása</t>
  </si>
  <si>
    <t>58.</t>
  </si>
  <si>
    <t>IV.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</si>
  <si>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</si>
  <si>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</si>
  <si>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</si>
  <si>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</si>
  <si>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62.</t>
  </si>
  <si>
    <t>VAGYONKIMUTATÁS
a könyvviteli mérlegben értékkel szereplő forrásokról</t>
  </si>
  <si>
    <t>7B melléklet</t>
  </si>
  <si>
    <t>FORRÁSOK</t>
  </si>
  <si>
    <t>állományi 
érték (Ft)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</si>
  <si>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</si>
  <si>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</si>
  <si>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</si>
  <si>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</si>
  <si>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</si>
  <si>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</si>
  <si>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</si>
  <si>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</si>
  <si>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</si>
  <si>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</si>
  <si>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</si>
  <si>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</si>
  <si>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</si>
  <si>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</si>
  <si>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VAGYONKIMUTATÁS az érték nélkül nyilvántartott eszközökről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</si>
  <si>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</si>
  <si>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</si>
  <si>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</si>
  <si>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</si>
  <si>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</si>
  <si>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</si>
  <si>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</si>
  <si>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</si>
  <si>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</si>
  <si>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</si>
  <si>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</si>
  <si>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</si>
  <si>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</si>
  <si>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</si>
  <si>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</si>
  <si>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</si>
  <si>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</si>
  <si>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</si>
  <si>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</si>
  <si>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</si>
  <si>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</si>
  <si>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</si>
  <si>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</si>
  <si>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</si>
  <si>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</si>
  <si>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</si>
  <si>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2022.</t>
  </si>
  <si>
    <t>2023.</t>
  </si>
  <si>
    <t>10=(6+7+8+9)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</si>
  <si>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</si>
  <si>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</si>
  <si>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</si>
  <si>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</si>
  <si>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</si>
  <si>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</si>
  <si>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</si>
  <si>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</si>
  <si>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</si>
  <si>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</si>
  <si>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</si>
  <si>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</si>
  <si>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</si>
  <si>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</si>
  <si>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</si>
  <si>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</si>
  <si>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</si>
  <si>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</si>
  <si>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</si>
  <si>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</si>
  <si>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</si>
  <si>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</si>
  <si>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</si>
  <si>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</si>
  <si>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</si>
  <si>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</si>
  <si>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</si>
  <si>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</si>
  <si>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</si>
  <si>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 Völgységi Önkormányzatok Társulása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</si>
  <si>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</si>
  <si>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</si>
  <si>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</si>
  <si>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</si>
  <si>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</si>
  <si>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Terv</t>
  </si>
  <si>
    <t>Tény</t>
  </si>
  <si>
    <t>Ellátottak térítési díjának elengedése</t>
  </si>
  <si>
    <t>Ellátottak kártérítésének elengedése</t>
  </si>
  <si>
    <t>Helyiségek hasznosítása utáni kedvezmény, menteség</t>
  </si>
  <si>
    <t>Eszközök hasznosítása utáni kedvezmény, menteség</t>
  </si>
  <si>
    <t>Egyéb kedvezmény</t>
  </si>
  <si>
    <t>12. melléklet</t>
  </si>
  <si>
    <t>Európai uniós támogatással megvalósuló projektek pénzügyi teljesítése</t>
  </si>
  <si>
    <t>EU-s projekt neve, azonosítója:</t>
  </si>
  <si>
    <t>Eredeti</t>
  </si>
  <si>
    <t>Módosított</t>
  </si>
  <si>
    <t>Évenkénti üteme</t>
  </si>
  <si>
    <t>Összes bevétel,
kiadás</t>
  </si>
  <si>
    <t>12=(10+11)</t>
  </si>
  <si>
    <t>13=(12/3)</t>
  </si>
  <si>
    <t>Kiadások, költségek</t>
  </si>
  <si>
    <t>* Amennyiben több projekt megvalósítása történi egy időben akkor azokat külön-külön, projektenként be kell mutatni!</t>
  </si>
  <si>
    <t>Társuláson kívüli EU-s projekthez történő hozzájárulás 2020. évi előirányzata és teljesítése</t>
  </si>
  <si>
    <t>Támogatott neve</t>
  </si>
  <si>
    <t>VÖLGYSÉGI ÖNKORMÁNYZATOK TÁRSULÁSA
EGYSZERŰSÍTETT MÉRLEG 2021. ÉV</t>
  </si>
  <si>
    <r>
      <t>Pénzkészlet 2021. január 1-jén
e</t>
    </r>
    <r>
      <rPr>
        <i/>
        <sz val="10"/>
        <rFont val="Times New Roman CE"/>
        <charset val="238"/>
      </rPr>
      <t>bből:</t>
    </r>
  </si>
  <si>
    <r>
      <t>Záró pénzkészlet 2021. december 31-én
e</t>
    </r>
    <r>
      <rPr>
        <i/>
        <sz val="10"/>
        <rFont val="Times New Roman CE"/>
        <charset val="238"/>
      </rPr>
      <t>bből:</t>
    </r>
  </si>
  <si>
    <t>2021. év előtti teljesítés</t>
  </si>
  <si>
    <t>2021. évi teljesítés</t>
  </si>
  <si>
    <t>2024.</t>
  </si>
  <si>
    <t>2024. után</t>
  </si>
  <si>
    <t>Adósság állomány alakulása lejárat, eszközök, bel- és külföldi hitelezők szerinti bontásban 2021. december 31-én</t>
  </si>
  <si>
    <t>2021. év</t>
  </si>
  <si>
    <t>63.</t>
  </si>
  <si>
    <t>64.</t>
  </si>
  <si>
    <t>E) EGYÉB SAJÁTOS ESZKÖZOLDALI ELSZÁMOLÁSOK (58+59+60+61)</t>
  </si>
  <si>
    <t>ESZKÖZÖK ÖSSZESEN  (45+48+53+57+62+63)</t>
  </si>
  <si>
    <t>2021. előtt</t>
  </si>
  <si>
    <t>2021. évi</t>
  </si>
  <si>
    <t>2021.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</si>
</sst>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  <numFmt numFmtId="168" formatCode="#,###__;\-\ #,###__"/>
    <numFmt numFmtId="169" formatCode="#,###__"/>
    <numFmt numFmtId="170" formatCode="00"/>
    <numFmt numFmtId="171" formatCode="#,###__;\-#,###__"/>
    <numFmt numFmtId="172" formatCode="#,###\ _F_t;\-#,###\ _F_t"/>
    <numFmt numFmtId="173" formatCode="#,###.00"/>
  </numFmts>
  <fonts count="8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color theme="1"/>
      <name val="Times New Roman CE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sz val="7"/>
      <name val="Times New Roman CE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6"/>
      <name val="Times New Roman CE"/>
      <family val="1"/>
      <charset val="238"/>
    </font>
    <font>
      <i/>
      <sz val="11"/>
      <name val="Times New Roman CE"/>
      <charset val="238"/>
    </font>
    <font>
      <b/>
      <sz val="7"/>
      <name val="Times New Roman CE"/>
      <charset val="238"/>
    </font>
    <font>
      <i/>
      <sz val="7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2" fillId="0" borderId="0"/>
    <xf numFmtId="0" fontId="27" fillId="0" borderId="0"/>
    <xf numFmtId="0" fontId="2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32" fillId="0" borderId="0" applyFont="0" applyFill="0" applyBorder="0" applyAlignment="0" applyProtection="0"/>
    <xf numFmtId="0" fontId="43" fillId="0" borderId="0"/>
    <xf numFmtId="0" fontId="45" fillId="0" borderId="0"/>
    <xf numFmtId="0" fontId="45" fillId="0" borderId="0"/>
    <xf numFmtId="164" fontId="1" fillId="0" borderId="0" applyFont="0" applyFill="0" applyBorder="0" applyAlignment="0" applyProtection="0"/>
    <xf numFmtId="0" fontId="32" fillId="0" borderId="0"/>
    <xf numFmtId="0" fontId="40" fillId="0" borderId="0"/>
    <xf numFmtId="0" fontId="1" fillId="0" borderId="0"/>
    <xf numFmtId="9" fontId="1" fillId="0" borderId="0" applyFont="0" applyFill="0" applyBorder="0" applyAlignment="0" applyProtection="0"/>
  </cellStyleXfs>
  <cellXfs count="791">
    <xf numFmtId="0" fontId="0" fillId="0" borderId="0" xfId="0"/>
    <xf numFmtId="165" fontId="9" fillId="0" borderId="5" xfId="1" applyNumberFormat="1" applyFont="1" applyFill="1" applyBorder="1" applyAlignment="1" applyProtection="1">
      <alignment horizontal="right" vertical="center" wrapText="1" indent="1"/>
    </xf>
    <xf numFmtId="0" fontId="13" fillId="0" borderId="9" xfId="2" applyFont="1" applyFill="1" applyBorder="1" applyAlignment="1" applyProtection="1">
      <alignment horizontal="left" vertical="center" wrapText="1" indent="1"/>
    </xf>
    <xf numFmtId="165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165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1" applyNumberFormat="1" applyFill="1" applyAlignment="1" applyProtection="1">
      <alignment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65" fontId="8" fillId="0" borderId="5" xfId="2" applyNumberFormat="1" applyFont="1" applyFill="1" applyBorder="1" applyAlignment="1" applyProtection="1">
      <alignment horizontal="right" vertical="center" wrapText="1" inden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6" xfId="2" applyFont="1" applyFill="1" applyBorder="1" applyAlignment="1" applyProtection="1">
      <alignment horizontal="lef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0" fontId="12" fillId="0" borderId="0" xfId="2" applyFill="1" applyProtection="1"/>
    <xf numFmtId="0" fontId="6" fillId="0" borderId="27" xfId="1" applyFont="1" applyFill="1" applyBorder="1" applyAlignment="1" applyProtection="1">
      <alignment horizontal="right"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8" fillId="0" borderId="28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29" xfId="2" applyFont="1" applyFill="1" applyBorder="1" applyAlignment="1" applyProtection="1">
      <alignment horizontal="center" vertical="center" wrapText="1"/>
    </xf>
    <xf numFmtId="0" fontId="13" fillId="0" borderId="0" xfId="2" applyFont="1" applyFill="1" applyProtection="1"/>
    <xf numFmtId="0" fontId="8" fillId="0" borderId="3" xfId="2" applyFont="1" applyFill="1" applyBorder="1" applyAlignment="1" applyProtection="1">
      <alignment horizontal="left" vertical="center" wrapText="1" indent="1"/>
    </xf>
    <xf numFmtId="0" fontId="8" fillId="0" borderId="4" xfId="2" applyFont="1" applyFill="1" applyBorder="1" applyAlignment="1" applyProtection="1">
      <alignment horizontal="left" vertical="center" wrapText="1" indent="1"/>
    </xf>
    <xf numFmtId="0" fontId="17" fillId="0" borderId="0" xfId="2" applyFont="1" applyFill="1" applyProtection="1"/>
    <xf numFmtId="49" fontId="13" fillId="0" borderId="13" xfId="2" applyNumberFormat="1" applyFont="1" applyFill="1" applyBorder="1" applyAlignment="1" applyProtection="1">
      <alignment horizontal="left" vertical="center" wrapText="1" indent="1"/>
    </xf>
    <xf numFmtId="0" fontId="18" fillId="0" borderId="12" xfId="1" applyFont="1" applyBorder="1" applyAlignment="1" applyProtection="1">
      <alignment horizontal="left" wrapText="1" indent="1"/>
    </xf>
    <xf numFmtId="165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8" xfId="2" applyNumberFormat="1" applyFont="1" applyFill="1" applyBorder="1" applyAlignment="1" applyProtection="1">
      <alignment horizontal="left" vertical="center" wrapText="1" indent="1"/>
    </xf>
    <xf numFmtId="0" fontId="18" fillId="0" borderId="9" xfId="1" applyFont="1" applyBorder="1" applyAlignment="1" applyProtection="1">
      <alignment horizontal="left" wrapText="1" indent="1"/>
    </xf>
    <xf numFmtId="165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0" xfId="2" applyNumberFormat="1" applyFont="1" applyFill="1" applyBorder="1" applyAlignment="1" applyProtection="1">
      <alignment horizontal="left" vertical="center" wrapText="1" indent="1"/>
    </xf>
    <xf numFmtId="0" fontId="18" fillId="0" borderId="31" xfId="1" applyFont="1" applyBorder="1" applyAlignment="1" applyProtection="1">
      <alignment horizontal="left" wrapText="1" indent="1"/>
    </xf>
    <xf numFmtId="0" fontId="14" fillId="0" borderId="4" xfId="1" applyFont="1" applyBorder="1" applyAlignment="1" applyProtection="1">
      <alignment horizontal="left" vertical="center" wrapText="1" indent="1"/>
    </xf>
    <xf numFmtId="165" fontId="13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2" applyNumberFormat="1" applyFont="1" applyFill="1" applyBorder="1" applyAlignment="1" applyProtection="1">
      <alignment horizontal="right" vertical="center" wrapText="1" indent="1"/>
    </xf>
    <xf numFmtId="165" fontId="11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1" applyFont="1" applyBorder="1" applyAlignment="1" applyProtection="1">
      <alignment wrapText="1"/>
    </xf>
    <xf numFmtId="0" fontId="18" fillId="0" borderId="31" xfId="1" applyFont="1" applyBorder="1" applyAlignment="1" applyProtection="1">
      <alignment wrapText="1"/>
    </xf>
    <xf numFmtId="0" fontId="18" fillId="0" borderId="13" xfId="1" applyFont="1" applyBorder="1" applyAlignment="1" applyProtection="1">
      <alignment wrapText="1"/>
    </xf>
    <xf numFmtId="0" fontId="18" fillId="0" borderId="8" xfId="1" applyFont="1" applyBorder="1" applyAlignment="1" applyProtection="1">
      <alignment wrapText="1"/>
    </xf>
    <xf numFmtId="0" fontId="18" fillId="0" borderId="30" xfId="1" applyFont="1" applyBorder="1" applyAlignment="1" applyProtection="1">
      <alignment wrapText="1"/>
    </xf>
    <xf numFmtId="165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1" applyFont="1" applyBorder="1" applyAlignment="1" applyProtection="1">
      <alignment wrapText="1"/>
    </xf>
    <xf numFmtId="0" fontId="14" fillId="0" borderId="33" xfId="1" applyFont="1" applyBorder="1" applyAlignment="1" applyProtection="1">
      <alignment wrapText="1"/>
    </xf>
    <xf numFmtId="0" fontId="14" fillId="0" borderId="15" xfId="1" applyFont="1" applyBorder="1" applyAlignment="1" applyProtection="1">
      <alignment wrapText="1"/>
    </xf>
    <xf numFmtId="0" fontId="14" fillId="0" borderId="0" xfId="1" applyFont="1" applyBorder="1" applyAlignment="1" applyProtection="1">
      <alignment wrapTex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6" fillId="0" borderId="27" xfId="1" applyFont="1" applyFill="1" applyBorder="1" applyAlignment="1" applyProtection="1">
      <alignment horizontal="right"/>
    </xf>
    <xf numFmtId="0" fontId="12" fillId="0" borderId="0" xfId="2" applyFill="1" applyAlignment="1" applyProtection="1"/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28" xfId="2" applyFont="1" applyFill="1" applyBorder="1" applyAlignment="1" applyProtection="1">
      <alignment horizontal="left" vertical="center" wrapText="1" indent="1"/>
    </xf>
    <xf numFmtId="0" fontId="8" fillId="0" borderId="2" xfId="2" applyFont="1" applyFill="1" applyBorder="1" applyAlignment="1" applyProtection="1">
      <alignment vertical="center" wrapText="1"/>
    </xf>
    <xf numFmtId="165" fontId="8" fillId="0" borderId="29" xfId="2" applyNumberFormat="1" applyFont="1" applyFill="1" applyBorder="1" applyAlignment="1" applyProtection="1">
      <alignment horizontal="right" vertical="center" wrapText="1" indent="1"/>
    </xf>
    <xf numFmtId="49" fontId="13" fillId="0" borderId="34" xfId="2" applyNumberFormat="1" applyFont="1" applyFill="1" applyBorder="1" applyAlignment="1" applyProtection="1">
      <alignment horizontal="left" vertical="center" wrapText="1" indent="1"/>
    </xf>
    <xf numFmtId="0" fontId="13" fillId="0" borderId="35" xfId="2" applyFont="1" applyFill="1" applyBorder="1" applyAlignment="1" applyProtection="1">
      <alignment horizontal="left" vertical="center" wrapText="1" indent="1"/>
    </xf>
    <xf numFmtId="165" fontId="13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2" applyFont="1" applyFill="1" applyBorder="1" applyAlignment="1" applyProtection="1">
      <alignment horizontal="left" vertical="center" wrapText="1" indent="1"/>
    </xf>
    <xf numFmtId="0" fontId="13" fillId="0" borderId="0" xfId="2" applyFont="1" applyFill="1" applyBorder="1" applyAlignment="1" applyProtection="1">
      <alignment horizontal="left" vertical="center" wrapText="1" indent="1"/>
    </xf>
    <xf numFmtId="49" fontId="13" fillId="0" borderId="25" xfId="2" applyNumberFormat="1" applyFont="1" applyFill="1" applyBorder="1" applyAlignment="1" applyProtection="1">
      <alignment horizontal="left" vertical="center" wrapText="1" indent="1"/>
    </xf>
    <xf numFmtId="0" fontId="8" fillId="0" borderId="4" xfId="2" applyFont="1" applyFill="1" applyBorder="1" applyAlignment="1" applyProtection="1">
      <alignment vertical="center" wrapText="1"/>
    </xf>
    <xf numFmtId="0" fontId="13" fillId="0" borderId="31" xfId="2" applyFont="1" applyFill="1" applyBorder="1" applyAlignment="1" applyProtection="1">
      <alignment horizontal="left" vertical="center" wrapText="1" indent="1"/>
    </xf>
    <xf numFmtId="0" fontId="18" fillId="0" borderId="31" xfId="1" applyFont="1" applyBorder="1" applyAlignment="1" applyProtection="1">
      <alignment horizontal="left" vertical="center" wrapText="1" indent="1"/>
    </xf>
    <xf numFmtId="165" fontId="14" fillId="0" borderId="5" xfId="1" applyNumberFormat="1" applyFont="1" applyBorder="1" applyAlignment="1" applyProtection="1">
      <alignment horizontal="right" vertical="center" wrapText="1" indent="1"/>
    </xf>
    <xf numFmtId="165" fontId="15" fillId="0" borderId="5" xfId="1" quotePrefix="1" applyNumberFormat="1" applyFont="1" applyBorder="1" applyAlignment="1" applyProtection="1">
      <alignment horizontal="right" vertical="center" wrapText="1" indent="1"/>
    </xf>
    <xf numFmtId="0" fontId="19" fillId="0" borderId="0" xfId="2" applyFont="1" applyFill="1" applyProtection="1"/>
    <xf numFmtId="0" fontId="20" fillId="0" borderId="0" xfId="2" applyFont="1" applyFill="1" applyProtection="1"/>
    <xf numFmtId="0" fontId="14" fillId="0" borderId="33" xfId="1" applyFont="1" applyBorder="1" applyAlignment="1" applyProtection="1">
      <alignment horizontal="left" vertical="center" wrapText="1" indent="1"/>
    </xf>
    <xf numFmtId="0" fontId="15" fillId="0" borderId="15" xfId="1" applyFont="1" applyBorder="1" applyAlignment="1" applyProtection="1">
      <alignment horizontal="left" vertical="center" wrapText="1" indent="1"/>
    </xf>
    <xf numFmtId="0" fontId="12" fillId="0" borderId="0" xfId="2" applyFont="1" applyFill="1" applyProtection="1"/>
    <xf numFmtId="0" fontId="12" fillId="0" borderId="0" xfId="2" applyFont="1" applyFill="1" applyAlignment="1" applyProtection="1">
      <alignment horizontal="right" vertical="center" indent="1"/>
    </xf>
    <xf numFmtId="0" fontId="12" fillId="0" borderId="0" xfId="2" applyFill="1" applyBorder="1" applyProtection="1"/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Alignment="1" applyProtection="1">
      <alignment horizontal="centerContinuous" vertical="center" wrapText="1"/>
    </xf>
    <xf numFmtId="165" fontId="1" fillId="0" borderId="0" xfId="1" applyNumberFormat="1" applyFill="1" applyAlignment="1" applyProtection="1">
      <alignment horizontal="centerContinuous" vertical="center"/>
    </xf>
    <xf numFmtId="165" fontId="1" fillId="0" borderId="0" xfId="1" applyNumberFormat="1" applyFill="1" applyAlignment="1" applyProtection="1">
      <alignment horizontal="center" vertical="center" wrapText="1"/>
    </xf>
    <xf numFmtId="165" fontId="6" fillId="0" borderId="0" xfId="1" applyNumberFormat="1" applyFont="1" applyFill="1" applyAlignment="1" applyProtection="1">
      <alignment horizontal="right" vertical="center"/>
    </xf>
    <xf numFmtId="165" fontId="4" fillId="0" borderId="3" xfId="1" applyNumberFormat="1" applyFont="1" applyFill="1" applyBorder="1" applyAlignment="1" applyProtection="1">
      <alignment horizontal="centerContinuous" vertical="center" wrapText="1"/>
    </xf>
    <xf numFmtId="165" fontId="4" fillId="0" borderId="4" xfId="1" applyNumberFormat="1" applyFont="1" applyFill="1" applyBorder="1" applyAlignment="1" applyProtection="1">
      <alignment horizontal="centerContinuous" vertical="center" wrapText="1"/>
    </xf>
    <xf numFmtId="165" fontId="4" fillId="0" borderId="5" xfId="1" applyNumberFormat="1" applyFont="1" applyFill="1" applyBorder="1" applyAlignment="1" applyProtection="1">
      <alignment horizontal="centerContinuous" vertical="center" wrapText="1"/>
    </xf>
    <xf numFmtId="165" fontId="4" fillId="0" borderId="3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Alignment="1" applyProtection="1">
      <alignment horizontal="center" vertical="center" wrapText="1"/>
    </xf>
    <xf numFmtId="165" fontId="9" fillId="0" borderId="21" xfId="1" applyNumberFormat="1" applyFont="1" applyFill="1" applyBorder="1" applyAlignment="1" applyProtection="1">
      <alignment horizontal="center" vertical="center" wrapText="1"/>
    </xf>
    <xf numFmtId="165" fontId="9" fillId="0" borderId="3" xfId="1" applyNumberFormat="1" applyFont="1" applyFill="1" applyBorder="1" applyAlignment="1" applyProtection="1">
      <alignment horizontal="center" vertical="center" wrapText="1"/>
    </xf>
    <xf numFmtId="165" fontId="9" fillId="0" borderId="4" xfId="1" applyNumberFormat="1" applyFont="1" applyFill="1" applyBorder="1" applyAlignment="1" applyProtection="1">
      <alignment horizontal="center" vertical="center" wrapText="1"/>
    </xf>
    <xf numFmtId="165" fontId="9" fillId="0" borderId="5" xfId="1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Fill="1" applyAlignment="1" applyProtection="1">
      <alignment horizontal="center" vertical="center" wrapText="1"/>
    </xf>
    <xf numFmtId="165" fontId="1" fillId="0" borderId="38" xfId="1" applyNumberFormat="1" applyFill="1" applyBorder="1" applyAlignment="1" applyProtection="1">
      <alignment horizontal="left" vertical="center" wrapText="1" indent="1"/>
    </xf>
    <xf numFmtId="165" fontId="13" fillId="0" borderId="13" xfId="1" applyNumberFormat="1" applyFont="1" applyFill="1" applyBorder="1" applyAlignment="1" applyProtection="1">
      <alignment horizontal="left" vertical="center" wrapText="1" indent="1"/>
    </xf>
    <xf numFmtId="165" fontId="1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9" xfId="1" applyNumberFormat="1" applyFill="1" applyBorder="1" applyAlignment="1" applyProtection="1">
      <alignment horizontal="left" vertical="center" wrapText="1" indent="1"/>
    </xf>
    <xf numFmtId="165" fontId="13" fillId="0" borderId="8" xfId="1" applyNumberFormat="1" applyFont="1" applyFill="1" applyBorder="1" applyAlignment="1" applyProtection="1">
      <alignment horizontal="left" vertical="center" wrapText="1" indent="1"/>
    </xf>
    <xf numFmtId="165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40" xfId="1" applyNumberFormat="1" applyFont="1" applyFill="1" applyBorder="1" applyAlignment="1" applyProtection="1">
      <alignment horizontal="left" vertical="center" wrapText="1" indent="1"/>
    </xf>
    <xf numFmtId="165" fontId="13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8" xfId="1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1" xfId="1" applyNumberFormat="1" applyFont="1" applyFill="1" applyBorder="1" applyAlignment="1" applyProtection="1">
      <alignment horizontal="left" vertical="center" wrapText="1" indent="1"/>
    </xf>
    <xf numFmtId="165" fontId="9" fillId="0" borderId="3" xfId="1" applyNumberFormat="1" applyFont="1" applyFill="1" applyBorder="1" applyAlignment="1" applyProtection="1">
      <alignment horizontal="left" vertical="center" wrapText="1" indent="1"/>
    </xf>
    <xf numFmtId="165" fontId="9" fillId="0" borderId="4" xfId="1" applyNumberFormat="1" applyFont="1" applyFill="1" applyBorder="1" applyAlignment="1" applyProtection="1">
      <alignment horizontal="right" vertical="center" wrapText="1" indent="1"/>
    </xf>
    <xf numFmtId="165" fontId="1" fillId="0" borderId="42" xfId="1" applyNumberFormat="1" applyFont="1" applyFill="1" applyBorder="1" applyAlignment="1" applyProtection="1">
      <alignment horizontal="left" vertical="center" wrapText="1" indent="1"/>
    </xf>
    <xf numFmtId="165" fontId="11" fillId="0" borderId="25" xfId="1" applyNumberFormat="1" applyFont="1" applyFill="1" applyBorder="1" applyAlignment="1" applyProtection="1">
      <alignment horizontal="left" vertical="center" wrapText="1" indent="1"/>
    </xf>
    <xf numFmtId="165" fontId="23" fillId="0" borderId="26" xfId="1" applyNumberFormat="1" applyFont="1" applyFill="1" applyBorder="1" applyAlignment="1" applyProtection="1">
      <alignment horizontal="right" vertical="center" wrapText="1" indent="1"/>
    </xf>
    <xf numFmtId="165" fontId="11" fillId="0" borderId="8" xfId="1" applyNumberFormat="1" applyFont="1" applyFill="1" applyBorder="1" applyAlignment="1" applyProtection="1">
      <alignment horizontal="left" vertical="center" wrapText="1" indent="1"/>
    </xf>
    <xf numFmtId="165" fontId="1" fillId="0" borderId="39" xfId="1" applyNumberFormat="1" applyFont="1" applyFill="1" applyBorder="1" applyAlignment="1" applyProtection="1">
      <alignment horizontal="left" vertical="center" wrapText="1" indent="1"/>
    </xf>
    <xf numFmtId="165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9" xfId="1" applyNumberFormat="1" applyFont="1" applyFill="1" applyBorder="1" applyAlignment="1" applyProtection="1">
      <alignment horizontal="right" vertical="center" wrapText="1" indent="1"/>
    </xf>
    <xf numFmtId="165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" xfId="1" applyNumberFormat="1" applyFont="1" applyFill="1" applyBorder="1" applyAlignment="1" applyProtection="1">
      <alignment horizontal="left" vertical="center" wrapText="1" indent="1"/>
    </xf>
    <xf numFmtId="165" fontId="22" fillId="0" borderId="17" xfId="1" applyNumberFormat="1" applyFont="1" applyFill="1" applyBorder="1" applyAlignment="1" applyProtection="1">
      <alignment horizontal="right" vertical="center" wrapText="1" indent="1"/>
    </xf>
    <xf numFmtId="165" fontId="1" fillId="0" borderId="42" xfId="1" applyNumberFormat="1" applyFill="1" applyBorder="1" applyAlignment="1" applyProtection="1">
      <alignment horizontal="left" vertical="center" wrapText="1" indent="1"/>
    </xf>
    <xf numFmtId="165" fontId="13" fillId="0" borderId="25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5" xfId="1" applyNumberFormat="1" applyFont="1" applyFill="1" applyBorder="1" applyAlignment="1" applyProtection="1">
      <alignment horizontal="left" vertical="center" wrapText="1" indent="1"/>
    </xf>
    <xf numFmtId="165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5" xfId="1" applyNumberFormat="1" applyFont="1" applyFill="1" applyBorder="1" applyAlignment="1" applyProtection="1">
      <alignment horizontal="left" vertical="center" wrapText="1" indent="1"/>
    </xf>
    <xf numFmtId="165" fontId="23" fillId="0" borderId="12" xfId="1" applyNumberFormat="1" applyFont="1" applyFill="1" applyBorder="1" applyAlignment="1" applyProtection="1">
      <alignment horizontal="right" vertical="center" wrapText="1" indent="1"/>
    </xf>
    <xf numFmtId="165" fontId="11" fillId="0" borderId="8" xfId="1" applyNumberFormat="1" applyFont="1" applyFill="1" applyBorder="1" applyAlignment="1" applyProtection="1">
      <alignment horizontal="left" vertical="center" wrapText="1" indent="2"/>
    </xf>
    <xf numFmtId="165" fontId="11" fillId="0" borderId="9" xfId="1" applyNumberFormat="1" applyFont="1" applyFill="1" applyBorder="1" applyAlignment="1" applyProtection="1">
      <alignment horizontal="left" vertical="center" wrapText="1" indent="2"/>
    </xf>
    <xf numFmtId="165" fontId="23" fillId="0" borderId="9" xfId="1" applyNumberFormat="1" applyFont="1" applyFill="1" applyBorder="1" applyAlignment="1" applyProtection="1">
      <alignment horizontal="left" vertical="center" wrapText="1" indent="1"/>
    </xf>
    <xf numFmtId="165" fontId="11" fillId="0" borderId="13" xfId="1" applyNumberFormat="1" applyFont="1" applyFill="1" applyBorder="1" applyAlignment="1" applyProtection="1">
      <alignment horizontal="left" vertical="center" wrapText="1" indent="1"/>
    </xf>
    <xf numFmtId="165" fontId="11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13" xfId="1" applyNumberFormat="1" applyFont="1" applyFill="1" applyBorder="1" applyAlignment="1" applyProtection="1">
      <alignment horizontal="left" vertical="center" wrapText="1" indent="2"/>
    </xf>
    <xf numFmtId="165" fontId="13" fillId="0" borderId="30" xfId="1" applyNumberFormat="1" applyFont="1" applyFill="1" applyBorder="1" applyAlignment="1" applyProtection="1">
      <alignment horizontal="left" vertical="center" wrapText="1" indent="2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/>
    </xf>
    <xf numFmtId="165" fontId="13" fillId="0" borderId="51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3" xfId="2" applyNumberFormat="1" applyFont="1" applyFill="1" applyBorder="1" applyAlignment="1" applyProtection="1">
      <alignment horizontal="left" vertical="center" wrapText="1" indent="1"/>
    </xf>
    <xf numFmtId="165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3"/>
    <xf numFmtId="0" fontId="28" fillId="0" borderId="37" xfId="3" applyFont="1" applyBorder="1" applyAlignment="1">
      <alignment vertical="center" wrapText="1"/>
    </xf>
    <xf numFmtId="0" fontId="28" fillId="0" borderId="9" xfId="3" applyFont="1" applyBorder="1" applyAlignment="1">
      <alignment horizontal="center" vertical="center" wrapText="1"/>
    </xf>
    <xf numFmtId="0" fontId="28" fillId="0" borderId="9" xfId="3" applyFont="1" applyBorder="1" applyAlignment="1">
      <alignment vertical="center" wrapText="1"/>
    </xf>
    <xf numFmtId="0" fontId="28" fillId="0" borderId="54" xfId="4" applyFont="1" applyBorder="1"/>
    <xf numFmtId="0" fontId="27" fillId="0" borderId="31" xfId="3" applyBorder="1"/>
    <xf numFmtId="0" fontId="27" fillId="0" borderId="26" xfId="3" applyBorder="1"/>
    <xf numFmtId="0" fontId="28" fillId="0" borderId="55" xfId="4" applyFont="1" applyBorder="1" applyAlignment="1">
      <alignment horizontal="left"/>
    </xf>
    <xf numFmtId="0" fontId="27" fillId="0" borderId="9" xfId="3" applyBorder="1"/>
    <xf numFmtId="0" fontId="27" fillId="0" borderId="53" xfId="3" applyBorder="1"/>
    <xf numFmtId="0" fontId="27" fillId="0" borderId="9" xfId="3" applyFill="1" applyBorder="1"/>
    <xf numFmtId="0" fontId="27" fillId="0" borderId="53" xfId="3" applyFill="1" applyBorder="1"/>
    <xf numFmtId="0" fontId="27" fillId="0" borderId="37" xfId="3" applyBorder="1"/>
    <xf numFmtId="0" fontId="28" fillId="0" borderId="55" xfId="4" applyFont="1" applyBorder="1"/>
    <xf numFmtId="0" fontId="27" fillId="0" borderId="0" xfId="3" applyBorder="1"/>
    <xf numFmtId="0" fontId="27" fillId="0" borderId="7" xfId="3" applyBorder="1"/>
    <xf numFmtId="0" fontId="27" fillId="0" borderId="4" xfId="3" applyBorder="1"/>
    <xf numFmtId="0" fontId="27" fillId="0" borderId="3" xfId="3" applyBorder="1"/>
    <xf numFmtId="0" fontId="28" fillId="0" borderId="0" xfId="4" applyFont="1" applyBorder="1"/>
    <xf numFmtId="0" fontId="27" fillId="0" borderId="56" xfId="3" applyBorder="1"/>
    <xf numFmtId="0" fontId="28" fillId="0" borderId="1" xfId="4" applyFont="1" applyBorder="1"/>
    <xf numFmtId="0" fontId="27" fillId="0" borderId="57" xfId="3" applyBorder="1"/>
    <xf numFmtId="0" fontId="27" fillId="0" borderId="5" xfId="3" applyBorder="1"/>
    <xf numFmtId="165" fontId="16" fillId="0" borderId="27" xfId="2" applyNumberFormat="1" applyFont="1" applyFill="1" applyBorder="1" applyAlignment="1" applyProtection="1">
      <alignment horizontal="left" vertical="center"/>
    </xf>
    <xf numFmtId="0" fontId="4" fillId="0" borderId="17" xfId="2" applyFont="1" applyFill="1" applyBorder="1" applyAlignment="1" applyProtection="1">
      <alignment horizontal="center" vertical="center" wrapText="1"/>
    </xf>
    <xf numFmtId="0" fontId="8" fillId="0" borderId="17" xfId="2" applyFont="1" applyFill="1" applyBorder="1" applyAlignment="1" applyProtection="1">
      <alignment horizontal="center" vertical="center" wrapText="1"/>
    </xf>
    <xf numFmtId="165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4" xfId="2" applyNumberFormat="1" applyFont="1" applyFill="1" applyBorder="1" applyAlignment="1" applyProtection="1">
      <alignment horizontal="right" vertical="center" wrapText="1" indent="1"/>
    </xf>
    <xf numFmtId="165" fontId="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7" xfId="2" applyNumberFormat="1" applyFont="1" applyFill="1" applyBorder="1" applyAlignment="1" applyProtection="1">
      <alignment horizontal="right" vertical="center" wrapText="1" indent="1"/>
    </xf>
    <xf numFmtId="0" fontId="5" fillId="0" borderId="43" xfId="2" applyFont="1" applyFill="1" applyBorder="1" applyAlignment="1" applyProtection="1">
      <alignment horizontal="center" vertical="center" wrapText="1"/>
    </xf>
    <xf numFmtId="0" fontId="5" fillId="0" borderId="43" xfId="2" applyFont="1" applyFill="1" applyBorder="1" applyAlignment="1" applyProtection="1">
      <alignment vertical="center" wrapText="1"/>
    </xf>
    <xf numFmtId="165" fontId="5" fillId="0" borderId="43" xfId="2" applyNumberFormat="1" applyFont="1" applyFill="1" applyBorder="1" applyAlignment="1" applyProtection="1">
      <alignment horizontal="right" vertical="center" wrapText="1" indent="1"/>
    </xf>
    <xf numFmtId="0" fontId="13" fillId="0" borderId="43" xfId="2" applyFont="1" applyFill="1" applyBorder="1" applyAlignment="1" applyProtection="1">
      <alignment horizontal="right" vertical="center" wrapText="1" indent="1"/>
    </xf>
    <xf numFmtId="165" fontId="11" fillId="0" borderId="43" xfId="2" applyNumberFormat="1" applyFont="1" applyFill="1" applyBorder="1" applyAlignment="1" applyProtection="1">
      <alignment horizontal="right" vertical="center" wrapText="1" indent="1"/>
    </xf>
    <xf numFmtId="0" fontId="17" fillId="0" borderId="0" xfId="2" applyFont="1" applyFill="1" applyBorder="1" applyProtection="1"/>
    <xf numFmtId="0" fontId="8" fillId="0" borderId="48" xfId="2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9" fillId="0" borderId="15" xfId="2" applyFont="1" applyFill="1" applyBorder="1" applyAlignment="1" applyProtection="1">
      <alignment vertical="center" wrapText="1"/>
    </xf>
    <xf numFmtId="165" fontId="9" fillId="0" borderId="15" xfId="2" applyNumberFormat="1" applyFont="1" applyFill="1" applyBorder="1" applyAlignment="1" applyProtection="1">
      <alignment horizontal="right" vertical="center" wrapText="1" indent="1"/>
    </xf>
    <xf numFmtId="165" fontId="9" fillId="0" borderId="50" xfId="2" applyNumberFormat="1" applyFont="1" applyFill="1" applyBorder="1" applyAlignment="1" applyProtection="1">
      <alignment horizontal="right" vertical="center" wrapText="1" indent="1"/>
    </xf>
    <xf numFmtId="165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58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" xfId="2" applyNumberFormat="1" applyFont="1" applyFill="1" applyBorder="1" applyAlignment="1" applyProtection="1">
      <alignment horizontal="right" vertical="center" wrapText="1" indent="1"/>
    </xf>
    <xf numFmtId="165" fontId="8" fillId="0" borderId="17" xfId="2" applyNumberFormat="1" applyFont="1" applyFill="1" applyBorder="1" applyAlignment="1" applyProtection="1">
      <alignment horizontal="right" vertical="center" wrapText="1" indent="1"/>
    </xf>
    <xf numFmtId="165" fontId="15" fillId="0" borderId="4" xfId="1" quotePrefix="1" applyNumberFormat="1" applyFont="1" applyBorder="1" applyAlignment="1" applyProtection="1">
      <alignment horizontal="right" vertical="center" wrapText="1" indent="1"/>
      <protection locked="0"/>
    </xf>
    <xf numFmtId="165" fontId="15" fillId="0" borderId="17" xfId="1" quotePrefix="1" applyNumberFormat="1" applyFont="1" applyBorder="1" applyAlignment="1" applyProtection="1">
      <alignment horizontal="right" vertical="center" wrapText="1" indent="1"/>
      <protection locked="0"/>
    </xf>
    <xf numFmtId="165" fontId="15" fillId="0" borderId="4" xfId="1" quotePrefix="1" applyNumberFormat="1" applyFont="1" applyBorder="1" applyAlignment="1" applyProtection="1">
      <alignment horizontal="right" vertical="center" wrapText="1" indent="1"/>
    </xf>
    <xf numFmtId="165" fontId="15" fillId="0" borderId="17" xfId="1" quotePrefix="1" applyNumberFormat="1" applyFont="1" applyBorder="1" applyAlignment="1" applyProtection="1">
      <alignment horizontal="right" vertical="center" wrapText="1" indent="1"/>
    </xf>
    <xf numFmtId="165" fontId="17" fillId="0" borderId="0" xfId="2" applyNumberFormat="1" applyFont="1" applyFill="1" applyProtection="1"/>
    <xf numFmtId="165" fontId="13" fillId="0" borderId="36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0" xfId="2" applyFill="1"/>
    <xf numFmtId="165" fontId="5" fillId="0" borderId="0" xfId="2" applyNumberFormat="1" applyFont="1" applyFill="1" applyBorder="1" applyAlignment="1" applyProtection="1">
      <alignment horizontal="centerContinuous" vertical="center"/>
    </xf>
    <xf numFmtId="165" fontId="31" fillId="0" borderId="27" xfId="2" applyNumberFormat="1" applyFont="1" applyFill="1" applyBorder="1" applyAlignment="1" applyProtection="1">
      <alignment horizontal="left" vertical="center"/>
    </xf>
    <xf numFmtId="165" fontId="5" fillId="0" borderId="27" xfId="2" applyNumberFormat="1" applyFont="1" applyFill="1" applyBorder="1" applyAlignment="1" applyProtection="1">
      <alignment horizontal="centerContinuous" vertical="center"/>
    </xf>
    <xf numFmtId="0" fontId="13" fillId="0" borderId="0" xfId="2" applyFont="1" applyFill="1"/>
    <xf numFmtId="0" fontId="17" fillId="0" borderId="0" xfId="2" applyFont="1" applyFill="1"/>
    <xf numFmtId="165" fontId="11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2" applyFont="1" applyFill="1" applyBorder="1" applyAlignment="1" applyProtection="1">
      <alignment horizontal="left" indent="1"/>
    </xf>
    <xf numFmtId="0" fontId="8" fillId="0" borderId="2" xfId="2" applyFont="1" applyFill="1" applyBorder="1" applyAlignment="1" applyProtection="1">
      <alignment horizontal="left" vertical="center" wrapText="1" indent="1"/>
    </xf>
    <xf numFmtId="165" fontId="9" fillId="0" borderId="26" xfId="2" applyNumberFormat="1" applyFont="1" applyFill="1" applyBorder="1" applyAlignment="1" applyProtection="1">
      <alignment horizontal="right" vertical="center" wrapText="1" indent="1"/>
    </xf>
    <xf numFmtId="0" fontId="11" fillId="0" borderId="9" xfId="2" applyFont="1" applyFill="1" applyBorder="1" applyAlignment="1" applyProtection="1">
      <alignment horizontal="left" vertical="center" wrapText="1" indent="2"/>
    </xf>
    <xf numFmtId="49" fontId="13" fillId="0" borderId="60" xfId="2" applyNumberFormat="1" applyFont="1" applyFill="1" applyBorder="1" applyAlignment="1" applyProtection="1">
      <alignment horizontal="left" vertical="center" wrapText="1" indent="1"/>
    </xf>
    <xf numFmtId="0" fontId="11" fillId="0" borderId="59" xfId="2" applyFont="1" applyFill="1" applyBorder="1" applyAlignment="1" applyProtection="1">
      <alignment horizontal="left" vertical="center" wrapText="1" indent="2"/>
    </xf>
    <xf numFmtId="0" fontId="11" fillId="0" borderId="59" xfId="2" applyFont="1" applyFill="1" applyBorder="1" applyAlignment="1" applyProtection="1">
      <alignment horizontal="right" vertical="center" wrapText="1" indent="1"/>
      <protection locked="0"/>
    </xf>
    <xf numFmtId="0" fontId="11" fillId="0" borderId="61" xfId="2" applyFont="1" applyFill="1" applyBorder="1" applyAlignment="1" applyProtection="1">
      <alignment horizontal="right" vertical="center" wrapText="1" indent="1"/>
      <protection locked="0"/>
    </xf>
    <xf numFmtId="0" fontId="11" fillId="0" borderId="15" xfId="2" applyFont="1" applyFill="1" applyBorder="1" applyAlignment="1" applyProtection="1">
      <alignment horizontal="right" vertical="center" wrapText="1" indent="1"/>
      <protection locked="0"/>
    </xf>
    <xf numFmtId="0" fontId="11" fillId="0" borderId="50" xfId="2" applyFont="1" applyFill="1" applyBorder="1" applyAlignment="1" applyProtection="1">
      <alignment horizontal="right" vertical="center" wrapText="1" indent="1"/>
      <protection locked="0"/>
    </xf>
    <xf numFmtId="165" fontId="11" fillId="0" borderId="15" xfId="2" applyNumberFormat="1" applyFont="1" applyFill="1" applyBorder="1" applyAlignment="1" applyProtection="1">
      <alignment horizontal="right" vertical="center" wrapText="1" indent="1"/>
    </xf>
    <xf numFmtId="0" fontId="11" fillId="0" borderId="31" xfId="2" applyFont="1" applyFill="1" applyBorder="1" applyAlignment="1" applyProtection="1">
      <alignment horizontal="left" vertical="center" wrapText="1" indent="2"/>
    </xf>
    <xf numFmtId="165" fontId="11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" xfId="2" applyNumberFormat="1" applyFont="1" applyFill="1" applyBorder="1" applyAlignment="1" applyProtection="1">
      <alignment horizontal="right" vertical="center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0" fontId="11" fillId="0" borderId="4" xfId="2" applyFont="1" applyFill="1" applyBorder="1" applyAlignment="1" applyProtection="1">
      <alignment horizontal="right" vertical="center" wrapText="1" indent="1"/>
      <protection locked="0"/>
    </xf>
    <xf numFmtId="0" fontId="11" fillId="0" borderId="17" xfId="2" applyFont="1" applyFill="1" applyBorder="1" applyAlignment="1" applyProtection="1">
      <alignment horizontal="right" vertical="center" wrapText="1" indent="1"/>
      <protection locked="0"/>
    </xf>
    <xf numFmtId="165" fontId="13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62" xfId="2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" xfId="2" applyFont="1" applyFill="1" applyBorder="1" applyAlignment="1" applyProtection="1">
      <alignment horizontal="left" vertical="center" wrapText="1" indent="1"/>
    </xf>
    <xf numFmtId="0" fontId="13" fillId="0" borderId="12" xfId="2" applyFont="1" applyFill="1" applyBorder="1" applyAlignment="1" applyProtection="1">
      <alignment horizontal="left" vertical="center" wrapText="1" indent="2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2" applyFont="1" applyFill="1" applyBorder="1" applyAlignment="1" applyProtection="1">
      <alignment horizontal="left" vertical="center" wrapText="1" indent="2"/>
    </xf>
    <xf numFmtId="165" fontId="12" fillId="0" borderId="0" xfId="2" applyNumberFormat="1" applyFont="1" applyFill="1" applyProtection="1"/>
    <xf numFmtId="0" fontId="1" fillId="0" borderId="0" xfId="1" applyFill="1"/>
    <xf numFmtId="49" fontId="13" fillId="0" borderId="30" xfId="2" applyNumberFormat="1" applyFont="1" applyBorder="1" applyAlignment="1">
      <alignment horizontal="left" vertical="center" wrapText="1" indent="1"/>
    </xf>
    <xf numFmtId="0" fontId="18" fillId="0" borderId="31" xfId="0" applyFont="1" applyBorder="1" applyAlignment="1">
      <alignment horizontal="left" wrapText="1" indent="1"/>
    </xf>
    <xf numFmtId="0" fontId="18" fillId="0" borderId="31" xfId="1" applyFont="1" applyBorder="1" applyAlignment="1">
      <alignment horizontal="left" vertical="center" wrapText="1" indent="1"/>
    </xf>
    <xf numFmtId="49" fontId="13" fillId="0" borderId="30" xfId="0" applyNumberFormat="1" applyFont="1" applyBorder="1" applyAlignment="1">
      <alignment horizontal="left" vertical="center" wrapText="1" indent="1"/>
    </xf>
    <xf numFmtId="0" fontId="18" fillId="0" borderId="56" xfId="0" applyFont="1" applyBorder="1" applyAlignment="1">
      <alignment horizontal="left" wrapText="1" indent="1"/>
    </xf>
    <xf numFmtId="0" fontId="18" fillId="0" borderId="56" xfId="0" applyFont="1" applyBorder="1" applyAlignment="1">
      <alignment horizontal="left" vertical="center" wrapText="1" indent="1"/>
    </xf>
    <xf numFmtId="0" fontId="6" fillId="0" borderId="0" xfId="1" applyFont="1" applyFill="1" applyBorder="1" applyAlignment="1" applyProtection="1">
      <alignment horizontal="right" vertical="center"/>
    </xf>
    <xf numFmtId="0" fontId="34" fillId="0" borderId="0" xfId="1" applyFont="1" applyAlignment="1">
      <alignment horizontal="center" vertical="top" textRotation="180"/>
    </xf>
    <xf numFmtId="165" fontId="10" fillId="0" borderId="0" xfId="1" applyNumberFormat="1" applyFont="1" applyAlignment="1" applyProtection="1">
      <alignment vertical="center" wrapText="1"/>
      <protection locked="0"/>
    </xf>
    <xf numFmtId="165" fontId="6" fillId="0" borderId="27" xfId="1" applyNumberFormat="1" applyFont="1" applyBorder="1" applyAlignment="1">
      <alignment horizontal="right" vertical="center"/>
    </xf>
    <xf numFmtId="165" fontId="8" fillId="0" borderId="49" xfId="1" applyNumberFormat="1" applyFont="1" applyBorder="1" applyAlignment="1">
      <alignment horizontal="center" vertical="center"/>
    </xf>
    <xf numFmtId="165" fontId="8" fillId="0" borderId="21" xfId="1" applyNumberFormat="1" applyFont="1" applyBorder="1" applyAlignment="1">
      <alignment horizontal="center" vertical="center"/>
    </xf>
    <xf numFmtId="165" fontId="8" fillId="0" borderId="23" xfId="1" applyNumberFormat="1" applyFont="1" applyBorder="1" applyAlignment="1">
      <alignment horizontal="center" vertical="center"/>
    </xf>
    <xf numFmtId="165" fontId="8" fillId="0" borderId="21" xfId="1" applyNumberFormat="1" applyFont="1" applyBorder="1" applyAlignment="1">
      <alignment horizontal="center" vertical="center" wrapText="1"/>
    </xf>
    <xf numFmtId="165" fontId="8" fillId="0" borderId="23" xfId="1" applyNumberFormat="1" applyFont="1" applyBorder="1" applyAlignment="1">
      <alignment horizontal="center" vertical="center" wrapText="1"/>
    </xf>
    <xf numFmtId="49" fontId="37" fillId="0" borderId="65" xfId="1" applyNumberFormat="1" applyFont="1" applyBorder="1" applyAlignment="1">
      <alignment horizontal="left" vertical="center"/>
    </xf>
    <xf numFmtId="165" fontId="37" fillId="0" borderId="22" xfId="1" applyNumberFormat="1" applyFont="1" applyBorder="1" applyAlignment="1">
      <alignment horizontal="right" vertical="center" indent="2"/>
    </xf>
    <xf numFmtId="165" fontId="37" fillId="0" borderId="22" xfId="1" applyNumberFormat="1" applyFont="1" applyBorder="1" applyAlignment="1" applyProtection="1">
      <alignment horizontal="right" vertical="center" wrapText="1" indent="2"/>
      <protection locked="0"/>
    </xf>
    <xf numFmtId="165" fontId="37" fillId="0" borderId="44" xfId="1" applyNumberFormat="1" applyFont="1" applyBorder="1" applyAlignment="1" applyProtection="1">
      <alignment horizontal="right" vertical="center" wrapText="1" indent="2"/>
      <protection locked="0"/>
    </xf>
    <xf numFmtId="49" fontId="38" fillId="0" borderId="55" xfId="1" quotePrefix="1" applyNumberFormat="1" applyFont="1" applyBorder="1" applyAlignment="1">
      <alignment horizontal="left" vertical="center"/>
    </xf>
    <xf numFmtId="165" fontId="38" fillId="0" borderId="39" xfId="1" applyNumberFormat="1" applyFont="1" applyBorder="1" applyAlignment="1">
      <alignment horizontal="right" vertical="center" indent="2"/>
    </xf>
    <xf numFmtId="165" fontId="38" fillId="0" borderId="39" xfId="1" applyNumberFormat="1" applyFont="1" applyBorder="1" applyAlignment="1" applyProtection="1">
      <alignment horizontal="right" vertical="center" wrapText="1" indent="2"/>
      <protection locked="0"/>
    </xf>
    <xf numFmtId="49" fontId="37" fillId="0" borderId="55" xfId="1" applyNumberFormat="1" applyFont="1" applyBorder="1" applyAlignment="1">
      <alignment horizontal="left" vertical="center"/>
    </xf>
    <xf numFmtId="165" fontId="37" fillId="0" borderId="39" xfId="1" applyNumberFormat="1" applyFont="1" applyBorder="1" applyAlignment="1">
      <alignment horizontal="right" vertical="center" indent="2"/>
    </xf>
    <xf numFmtId="165" fontId="37" fillId="0" borderId="39" xfId="1" applyNumberFormat="1" applyFont="1" applyBorder="1" applyAlignment="1" applyProtection="1">
      <alignment horizontal="right" vertical="center" wrapText="1" indent="2"/>
      <protection locked="0"/>
    </xf>
    <xf numFmtId="49" fontId="21" fillId="0" borderId="1" xfId="1" applyNumberFormat="1" applyFont="1" applyBorder="1" applyAlignment="1" applyProtection="1">
      <alignment horizontal="left" vertical="center"/>
      <protection locked="0"/>
    </xf>
    <xf numFmtId="165" fontId="21" fillId="0" borderId="21" xfId="1" applyNumberFormat="1" applyFont="1" applyBorder="1" applyAlignment="1">
      <alignment horizontal="right" vertical="center" indent="2"/>
    </xf>
    <xf numFmtId="165" fontId="21" fillId="0" borderId="21" xfId="1" applyNumberFormat="1" applyFont="1" applyBorder="1" applyAlignment="1">
      <alignment horizontal="right" vertical="center" wrapText="1" indent="2"/>
    </xf>
    <xf numFmtId="49" fontId="37" fillId="0" borderId="13" xfId="1" applyNumberFormat="1" applyFont="1" applyBorder="1" applyAlignment="1">
      <alignment horizontal="left" vertical="center"/>
    </xf>
    <xf numFmtId="49" fontId="37" fillId="0" borderId="8" xfId="1" applyNumberFormat="1" applyFont="1" applyBorder="1" applyAlignment="1">
      <alignment horizontal="left" vertical="center"/>
    </xf>
    <xf numFmtId="49" fontId="37" fillId="0" borderId="30" xfId="1" applyNumberFormat="1" applyFont="1" applyBorder="1" applyAlignment="1" applyProtection="1">
      <alignment horizontal="left" vertical="center"/>
      <protection locked="0"/>
    </xf>
    <xf numFmtId="165" fontId="37" fillId="0" borderId="66" xfId="1" applyNumberFormat="1" applyFont="1" applyBorder="1" applyAlignment="1" applyProtection="1">
      <alignment horizontal="right" vertical="center" wrapText="1" indent="2"/>
      <protection locked="0"/>
    </xf>
    <xf numFmtId="165" fontId="37" fillId="0" borderId="45" xfId="1" applyNumberFormat="1" applyFont="1" applyBorder="1" applyAlignment="1" applyProtection="1">
      <alignment horizontal="right" vertical="center" wrapText="1" indent="2"/>
      <protection locked="0"/>
    </xf>
    <xf numFmtId="167" fontId="21" fillId="0" borderId="21" xfId="1" applyNumberFormat="1" applyFont="1" applyBorder="1" applyAlignment="1">
      <alignment horizontal="left" vertical="center" wrapText="1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/>
    </xf>
    <xf numFmtId="165" fontId="13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6" fontId="35" fillId="0" borderId="0" xfId="9" applyNumberFormat="1" applyFont="1" applyFill="1" applyProtection="1"/>
    <xf numFmtId="0" fontId="40" fillId="0" borderId="0" xfId="2" applyFont="1" applyFill="1" applyProtection="1"/>
    <xf numFmtId="0" fontId="18" fillId="0" borderId="0" xfId="2" applyFont="1" applyFill="1" applyProtection="1"/>
    <xf numFmtId="0" fontId="41" fillId="0" borderId="0" xfId="2" applyFont="1" applyFill="1" applyProtection="1"/>
    <xf numFmtId="166" fontId="35" fillId="0" borderId="0" xfId="9" applyNumberFormat="1" applyFont="1" applyFill="1" applyAlignment="1" applyProtection="1"/>
    <xf numFmtId="0" fontId="40" fillId="0" borderId="0" xfId="2" applyFont="1" applyFill="1" applyAlignment="1" applyProtection="1"/>
    <xf numFmtId="166" fontId="18" fillId="0" borderId="0" xfId="9" applyNumberFormat="1" applyFont="1" applyFill="1" applyProtection="1"/>
    <xf numFmtId="166" fontId="42" fillId="0" borderId="0" xfId="9" applyNumberFormat="1" applyFont="1" applyFill="1" applyProtection="1"/>
    <xf numFmtId="166" fontId="11" fillId="0" borderId="0" xfId="9" applyNumberFormat="1" applyFont="1" applyFill="1" applyProtection="1"/>
    <xf numFmtId="166" fontId="11" fillId="0" borderId="0" xfId="9" applyNumberFormat="1" applyFont="1" applyFill="1" applyAlignment="1" applyProtection="1"/>
    <xf numFmtId="166" fontId="9" fillId="0" borderId="0" xfId="9" applyNumberFormat="1" applyFont="1" applyFill="1" applyProtection="1"/>
    <xf numFmtId="0" fontId="44" fillId="0" borderId="9" xfId="10" applyFont="1" applyBorder="1" applyAlignment="1">
      <alignment horizontal="center" vertical="center"/>
    </xf>
    <xf numFmtId="0" fontId="46" fillId="0" borderId="9" xfId="11" applyFont="1" applyBorder="1" applyAlignment="1">
      <alignment horizontal="center" vertical="center" wrapText="1"/>
    </xf>
    <xf numFmtId="0" fontId="44" fillId="0" borderId="0" xfId="10" applyFont="1"/>
    <xf numFmtId="0" fontId="27" fillId="0" borderId="9" xfId="10" applyFont="1" applyBorder="1" applyAlignment="1">
      <alignment horizontal="center" vertical="top" wrapText="1"/>
    </xf>
    <xf numFmtId="0" fontId="27" fillId="0" borderId="9" xfId="10" applyFont="1" applyBorder="1" applyAlignment="1">
      <alignment horizontal="left" vertical="top" wrapText="1"/>
    </xf>
    <xf numFmtId="3" fontId="27" fillId="0" borderId="9" xfId="10" applyNumberFormat="1" applyFont="1" applyBorder="1" applyAlignment="1">
      <alignment horizontal="right" vertical="top" wrapText="1"/>
    </xf>
    <xf numFmtId="0" fontId="43" fillId="0" borderId="0" xfId="10"/>
    <xf numFmtId="0" fontId="28" fillId="0" borderId="9" xfId="10" applyFont="1" applyBorder="1" applyAlignment="1">
      <alignment horizontal="center" vertical="top" wrapText="1"/>
    </xf>
    <xf numFmtId="0" fontId="28" fillId="0" borderId="9" xfId="10" applyFont="1" applyBorder="1" applyAlignment="1">
      <alignment horizontal="left" vertical="top" wrapText="1"/>
    </xf>
    <xf numFmtId="3" fontId="28" fillId="0" borderId="9" xfId="10" applyNumberFormat="1" applyFont="1" applyBorder="1" applyAlignment="1">
      <alignment horizontal="right" vertical="top" wrapText="1"/>
    </xf>
    <xf numFmtId="0" fontId="48" fillId="0" borderId="0" xfId="12" applyFont="1"/>
    <xf numFmtId="0" fontId="5" fillId="0" borderId="0" xfId="12" applyFont="1" applyAlignment="1">
      <alignment horizontal="centerContinuous" vertical="center"/>
    </xf>
    <xf numFmtId="0" fontId="2" fillId="0" borderId="0" xfId="12" applyFont="1" applyAlignment="1">
      <alignment horizontal="centerContinuous" vertical="center"/>
    </xf>
    <xf numFmtId="0" fontId="6" fillId="0" borderId="0" xfId="12" applyFont="1" applyAlignment="1">
      <alignment horizontal="right"/>
    </xf>
    <xf numFmtId="0" fontId="4" fillId="0" borderId="67" xfId="12" applyFont="1" applyBorder="1" applyAlignment="1">
      <alignment horizontal="center" vertical="center" wrapText="1"/>
    </xf>
    <xf numFmtId="0" fontId="4" fillId="0" borderId="44" xfId="12" applyFont="1" applyBorder="1" applyAlignment="1">
      <alignment horizontal="center" vertical="center" wrapText="1"/>
    </xf>
    <xf numFmtId="0" fontId="8" fillId="0" borderId="62" xfId="12" applyFont="1" applyBorder="1" applyAlignment="1">
      <alignment horizontal="center" vertical="center" wrapText="1"/>
    </xf>
    <xf numFmtId="0" fontId="45" fillId="0" borderId="0" xfId="12"/>
    <xf numFmtId="37" fontId="8" fillId="0" borderId="3" xfId="12" applyNumberFormat="1" applyFont="1" applyBorder="1" applyAlignment="1">
      <alignment horizontal="left" vertical="center" indent="1"/>
    </xf>
    <xf numFmtId="0" fontId="8" fillId="0" borderId="4" xfId="12" applyFont="1" applyBorder="1" applyAlignment="1">
      <alignment horizontal="left" vertical="center" indent="1"/>
    </xf>
    <xf numFmtId="168" fontId="8" fillId="0" borderId="17" xfId="12" applyNumberFormat="1" applyFont="1" applyBorder="1" applyAlignment="1">
      <alignment horizontal="right" vertical="center"/>
    </xf>
    <xf numFmtId="0" fontId="49" fillId="0" borderId="0" xfId="12" applyFont="1" applyAlignment="1">
      <alignment vertical="center"/>
    </xf>
    <xf numFmtId="37" fontId="13" fillId="0" borderId="34" xfId="12" applyNumberFormat="1" applyFont="1" applyBorder="1" applyAlignment="1">
      <alignment horizontal="left" indent="1"/>
    </xf>
    <xf numFmtId="0" fontId="13" fillId="0" borderId="35" xfId="12" applyFont="1" applyBorder="1" applyAlignment="1">
      <alignment horizontal="left" indent="3"/>
    </xf>
    <xf numFmtId="168" fontId="13" fillId="0" borderId="62" xfId="12" applyNumberFormat="1" applyFont="1" applyBorder="1"/>
    <xf numFmtId="168" fontId="13" fillId="0" borderId="44" xfId="13" applyNumberFormat="1" applyFont="1" applyFill="1" applyBorder="1" applyAlignment="1" applyProtection="1">
      <alignment vertical="center"/>
      <protection locked="0"/>
    </xf>
    <xf numFmtId="37" fontId="13" fillId="0" borderId="8" xfId="12" applyNumberFormat="1" applyFont="1" applyBorder="1" applyAlignment="1">
      <alignment horizontal="left" indent="1"/>
    </xf>
    <xf numFmtId="0" fontId="13" fillId="0" borderId="9" xfId="12" applyFont="1" applyBorder="1" applyAlignment="1">
      <alignment horizontal="left" indent="3"/>
    </xf>
    <xf numFmtId="168" fontId="13" fillId="0" borderId="24" xfId="12" applyNumberFormat="1" applyFont="1" applyBorder="1"/>
    <xf numFmtId="168" fontId="13" fillId="0" borderId="39" xfId="13" applyNumberFormat="1" applyFont="1" applyFill="1" applyBorder="1" applyAlignment="1" applyProtection="1">
      <alignment vertical="center"/>
      <protection locked="0"/>
    </xf>
    <xf numFmtId="168" fontId="13" fillId="0" borderId="39" xfId="12" applyNumberFormat="1" applyFont="1" applyBorder="1" applyAlignment="1" applyProtection="1">
      <alignment vertical="center"/>
      <protection locked="0"/>
    </xf>
    <xf numFmtId="37" fontId="13" fillId="0" borderId="30" xfId="12" applyNumberFormat="1" applyFont="1" applyBorder="1" applyAlignment="1">
      <alignment horizontal="left" indent="1"/>
    </xf>
    <xf numFmtId="0" fontId="13" fillId="0" borderId="31" xfId="12" applyFont="1" applyBorder="1" applyAlignment="1">
      <alignment horizontal="left" indent="3"/>
    </xf>
    <xf numFmtId="168" fontId="13" fillId="0" borderId="61" xfId="12" applyNumberFormat="1" applyFont="1" applyBorder="1"/>
    <xf numFmtId="168" fontId="13" fillId="0" borderId="66" xfId="12" applyNumberFormat="1" applyFont="1" applyBorder="1" applyAlignment="1" applyProtection="1">
      <alignment vertical="center"/>
      <protection locked="0"/>
    </xf>
    <xf numFmtId="37" fontId="13" fillId="0" borderId="3" xfId="12" applyNumberFormat="1" applyFont="1" applyBorder="1" applyAlignment="1">
      <alignment horizontal="left" indent="1"/>
    </xf>
    <xf numFmtId="0" fontId="8" fillId="0" borderId="20" xfId="12" applyFont="1" applyBorder="1" applyAlignment="1">
      <alignment horizontal="left" vertical="center" indent="1"/>
    </xf>
    <xf numFmtId="168" fontId="9" fillId="0" borderId="21" xfId="12" applyNumberFormat="1" applyFont="1" applyBorder="1" applyProtection="1">
      <protection locked="0"/>
    </xf>
    <xf numFmtId="37" fontId="13" fillId="0" borderId="13" xfId="12" applyNumberFormat="1" applyFont="1" applyBorder="1" applyAlignment="1">
      <alignment horizontal="left" indent="1"/>
    </xf>
    <xf numFmtId="0" fontId="13" fillId="0" borderId="68" xfId="12" applyFont="1" applyBorder="1" applyAlignment="1">
      <alignment horizontal="left" indent="3"/>
    </xf>
    <xf numFmtId="168" fontId="13" fillId="0" borderId="38" xfId="12" applyNumberFormat="1" applyFont="1" applyBorder="1"/>
    <xf numFmtId="168" fontId="13" fillId="0" borderId="69" xfId="12" applyNumberFormat="1" applyFont="1" applyBorder="1" applyAlignment="1" applyProtection="1">
      <alignment vertical="center"/>
      <protection locked="0"/>
    </xf>
    <xf numFmtId="0" fontId="13" fillId="0" borderId="70" xfId="12" applyFont="1" applyBorder="1" applyAlignment="1">
      <alignment horizontal="left" indent="3"/>
    </xf>
    <xf numFmtId="168" fontId="13" fillId="0" borderId="66" xfId="12" applyNumberFormat="1" applyFont="1" applyBorder="1"/>
    <xf numFmtId="168" fontId="13" fillId="0" borderId="7" xfId="12" applyNumberFormat="1" applyFont="1" applyBorder="1" applyAlignment="1" applyProtection="1">
      <alignment vertical="center"/>
      <protection locked="0"/>
    </xf>
    <xf numFmtId="168" fontId="9" fillId="0" borderId="21" xfId="12" applyNumberFormat="1" applyFont="1" applyBorder="1"/>
    <xf numFmtId="168" fontId="9" fillId="0" borderId="19" xfId="12" applyNumberFormat="1" applyFont="1" applyBorder="1" applyAlignment="1" applyProtection="1">
      <alignment vertical="center"/>
      <protection locked="0"/>
    </xf>
    <xf numFmtId="168" fontId="8" fillId="0" borderId="17" xfId="12" applyNumberFormat="1" applyFont="1" applyBorder="1" applyAlignment="1">
      <alignment vertical="center"/>
    </xf>
    <xf numFmtId="0" fontId="50" fillId="0" borderId="0" xfId="12" applyFont="1" applyAlignment="1">
      <alignment vertical="center"/>
    </xf>
    <xf numFmtId="168" fontId="13" fillId="0" borderId="44" xfId="12" applyNumberFormat="1" applyFont="1" applyBorder="1" applyAlignment="1" applyProtection="1">
      <alignment vertical="center"/>
      <protection locked="0"/>
    </xf>
    <xf numFmtId="168" fontId="13" fillId="0" borderId="52" xfId="12" applyNumberFormat="1" applyFont="1" applyBorder="1"/>
    <xf numFmtId="37" fontId="13" fillId="0" borderId="3" xfId="12" applyNumberFormat="1" applyFont="1" applyBorder="1" applyAlignment="1">
      <alignment horizontal="left" wrapText="1" indent="1"/>
    </xf>
    <xf numFmtId="168" fontId="9" fillId="0" borderId="17" xfId="12" applyNumberFormat="1" applyFont="1" applyBorder="1"/>
    <xf numFmtId="168" fontId="9" fillId="0" borderId="21" xfId="12" applyNumberFormat="1" applyFont="1" applyBorder="1" applyAlignment="1" applyProtection="1">
      <alignment vertical="center"/>
      <protection locked="0"/>
    </xf>
    <xf numFmtId="0" fontId="4" fillId="0" borderId="4" xfId="12" applyFont="1" applyBorder="1" applyAlignment="1">
      <alignment horizontal="left" vertical="center" indent="1"/>
    </xf>
    <xf numFmtId="168" fontId="8" fillId="0" borderId="21" xfId="12" applyNumberFormat="1" applyFont="1" applyBorder="1" applyAlignment="1">
      <alignment vertical="center"/>
    </xf>
    <xf numFmtId="0" fontId="51" fillId="0" borderId="0" xfId="12" applyFont="1" applyAlignment="1">
      <alignment vertical="center"/>
    </xf>
    <xf numFmtId="0" fontId="8" fillId="0" borderId="3" xfId="12" applyFont="1" applyBorder="1" applyAlignment="1">
      <alignment horizontal="left" vertical="center" indent="1"/>
    </xf>
    <xf numFmtId="0" fontId="8" fillId="0" borderId="20" xfId="12" quotePrefix="1" applyFont="1" applyBorder="1" applyAlignment="1">
      <alignment horizontal="left" vertical="center" indent="1"/>
    </xf>
    <xf numFmtId="168" fontId="8" fillId="0" borderId="1" xfId="12" applyNumberFormat="1" applyFont="1" applyBorder="1" applyAlignment="1">
      <alignment vertical="center"/>
    </xf>
    <xf numFmtId="0" fontId="13" fillId="0" borderId="8" xfId="12" applyFont="1" applyBorder="1" applyAlignment="1">
      <alignment horizontal="left" indent="1"/>
    </xf>
    <xf numFmtId="0" fontId="13" fillId="0" borderId="41" xfId="12" applyFont="1" applyBorder="1" applyAlignment="1">
      <alignment horizontal="left" indent="3"/>
    </xf>
    <xf numFmtId="168" fontId="13" fillId="0" borderId="44" xfId="12" applyNumberFormat="1" applyFont="1" applyBorder="1"/>
    <xf numFmtId="168" fontId="13" fillId="0" borderId="39" xfId="12" applyNumberFormat="1" applyFont="1" applyBorder="1"/>
    <xf numFmtId="0" fontId="13" fillId="0" borderId="46" xfId="12" applyFont="1" applyBorder="1" applyAlignment="1">
      <alignment horizontal="left" indent="3"/>
    </xf>
    <xf numFmtId="168" fontId="13" fillId="0" borderId="45" xfId="12" applyNumberFormat="1" applyFont="1" applyBorder="1"/>
    <xf numFmtId="168" fontId="13" fillId="0" borderId="45" xfId="12" applyNumberFormat="1" applyFont="1" applyBorder="1" applyAlignment="1" applyProtection="1">
      <alignment vertical="center"/>
      <protection locked="0"/>
    </xf>
    <xf numFmtId="0" fontId="9" fillId="0" borderId="8" xfId="12" applyFont="1" applyBorder="1" applyAlignment="1">
      <alignment horizontal="left" indent="1"/>
    </xf>
    <xf numFmtId="168" fontId="9" fillId="0" borderId="38" xfId="12" applyNumberFormat="1" applyFont="1" applyBorder="1"/>
    <xf numFmtId="168" fontId="9" fillId="0" borderId="38" xfId="12" applyNumberFormat="1" applyFont="1" applyBorder="1" applyAlignment="1" applyProtection="1">
      <alignment vertical="center"/>
      <protection locked="0"/>
    </xf>
    <xf numFmtId="0" fontId="4" fillId="0" borderId="20" xfId="12" applyFont="1" applyBorder="1" applyAlignment="1">
      <alignment horizontal="left" vertical="center" indent="1"/>
    </xf>
    <xf numFmtId="0" fontId="52" fillId="0" borderId="0" xfId="12" applyFont="1" applyAlignment="1">
      <alignment vertical="center"/>
    </xf>
    <xf numFmtId="0" fontId="17" fillId="0" borderId="0" xfId="12" applyFont="1" applyAlignment="1">
      <alignment horizontal="right"/>
    </xf>
    <xf numFmtId="0" fontId="17" fillId="0" borderId="0" xfId="12" applyFont="1"/>
    <xf numFmtId="165" fontId="45" fillId="0" borderId="0" xfId="12" applyNumberFormat="1" applyAlignment="1">
      <alignment vertical="center"/>
    </xf>
    <xf numFmtId="0" fontId="53" fillId="0" borderId="34" xfId="1" applyFont="1" applyBorder="1" applyAlignment="1">
      <alignment horizontal="center" vertical="top" wrapText="1"/>
    </xf>
    <xf numFmtId="0" fontId="53" fillId="0" borderId="35" xfId="1" applyFont="1" applyBorder="1" applyAlignment="1">
      <alignment horizontal="center" vertical="top" wrapText="1"/>
    </xf>
    <xf numFmtId="0" fontId="53" fillId="0" borderId="36" xfId="1" applyFont="1" applyBorder="1" applyAlignment="1">
      <alignment horizontal="center" vertical="top" wrapText="1"/>
    </xf>
    <xf numFmtId="0" fontId="27" fillId="0" borderId="8" xfId="1" applyFont="1" applyBorder="1" applyAlignment="1">
      <alignment horizontal="center" vertical="top" wrapText="1"/>
    </xf>
    <xf numFmtId="0" fontId="27" fillId="0" borderId="9" xfId="1" applyFont="1" applyBorder="1" applyAlignment="1">
      <alignment horizontal="left" vertical="top" wrapText="1"/>
    </xf>
    <xf numFmtId="3" fontId="27" fillId="0" borderId="10" xfId="1" applyNumberFormat="1" applyFont="1" applyBorder="1" applyAlignment="1">
      <alignment horizontal="right" vertical="top" wrapText="1"/>
    </xf>
    <xf numFmtId="3" fontId="27" fillId="0" borderId="9" xfId="1" applyNumberFormat="1" applyFont="1" applyBorder="1" applyAlignment="1">
      <alignment horizontal="right" vertical="top" wrapText="1"/>
    </xf>
    <xf numFmtId="0" fontId="27" fillId="0" borderId="30" xfId="1" applyFont="1" applyBorder="1" applyAlignment="1">
      <alignment horizontal="center" vertical="top" wrapText="1"/>
    </xf>
    <xf numFmtId="0" fontId="27" fillId="0" borderId="31" xfId="1" applyFont="1" applyBorder="1" applyAlignment="1">
      <alignment horizontal="left" vertical="top" wrapText="1"/>
    </xf>
    <xf numFmtId="3" fontId="27" fillId="0" borderId="32" xfId="1" applyNumberFormat="1" applyFont="1" applyBorder="1" applyAlignment="1">
      <alignment horizontal="right" vertical="top" wrapText="1"/>
    </xf>
    <xf numFmtId="3" fontId="27" fillId="0" borderId="31" xfId="1" applyNumberFormat="1" applyFont="1" applyBorder="1" applyAlignment="1">
      <alignment horizontal="right" vertical="top" wrapText="1"/>
    </xf>
    <xf numFmtId="0" fontId="28" fillId="0" borderId="3" xfId="1" applyFont="1" applyBorder="1" applyAlignment="1">
      <alignment horizontal="center" vertical="top" wrapText="1"/>
    </xf>
    <xf numFmtId="0" fontId="28" fillId="0" borderId="4" xfId="1" applyFont="1" applyBorder="1" applyAlignment="1">
      <alignment horizontal="left" vertical="top" wrapText="1"/>
    </xf>
    <xf numFmtId="3" fontId="28" fillId="0" borderId="5" xfId="1" applyNumberFormat="1" applyFont="1" applyBorder="1" applyAlignment="1">
      <alignment horizontal="right" vertical="top" wrapText="1"/>
    </xf>
    <xf numFmtId="0" fontId="27" fillId="0" borderId="13" xfId="1" applyFont="1" applyBorder="1" applyAlignment="1">
      <alignment horizontal="center" vertical="top" wrapText="1"/>
    </xf>
    <xf numFmtId="0" fontId="27" fillId="0" borderId="12" xfId="1" applyFont="1" applyBorder="1" applyAlignment="1">
      <alignment horizontal="left" vertical="top" wrapText="1"/>
    </xf>
    <xf numFmtId="3" fontId="27" fillId="0" borderId="14" xfId="1" applyNumberFormat="1" applyFont="1" applyBorder="1" applyAlignment="1">
      <alignment horizontal="right" vertical="top" wrapText="1"/>
    </xf>
    <xf numFmtId="3" fontId="27" fillId="0" borderId="12" xfId="1" applyNumberFormat="1" applyFont="1" applyBorder="1" applyAlignment="1">
      <alignment horizontal="right" vertical="top" wrapText="1"/>
    </xf>
    <xf numFmtId="3" fontId="28" fillId="0" borderId="4" xfId="1" applyNumberFormat="1" applyFont="1" applyBorder="1" applyAlignment="1">
      <alignment horizontal="right" vertical="top" wrapText="1"/>
    </xf>
    <xf numFmtId="3" fontId="43" fillId="0" borderId="0" xfId="10" applyNumberFormat="1"/>
    <xf numFmtId="0" fontId="1" fillId="0" borderId="0" xfId="1"/>
    <xf numFmtId="0" fontId="54" fillId="0" borderId="0" xfId="1" applyFont="1" applyAlignment="1">
      <alignment horizontal="right"/>
    </xf>
    <xf numFmtId="0" fontId="55" fillId="0" borderId="0" xfId="1" applyFont="1" applyAlignment="1">
      <alignment horizontal="center"/>
    </xf>
    <xf numFmtId="0" fontId="56" fillId="0" borderId="0" xfId="1" applyFont="1" applyAlignment="1">
      <alignment horizontal="right"/>
    </xf>
    <xf numFmtId="0" fontId="7" fillId="0" borderId="3" xfId="14" applyFont="1" applyBorder="1" applyAlignment="1">
      <alignment horizontal="center" vertical="center" wrapText="1"/>
    </xf>
    <xf numFmtId="0" fontId="55" fillId="0" borderId="4" xfId="14" applyFont="1" applyBorder="1" applyAlignment="1">
      <alignment horizontal="center" vertical="center"/>
    </xf>
    <xf numFmtId="0" fontId="55" fillId="0" borderId="5" xfId="14" applyFont="1" applyBorder="1" applyAlignment="1">
      <alignment horizontal="center" vertical="center" wrapText="1"/>
    </xf>
    <xf numFmtId="0" fontId="32" fillId="0" borderId="0" xfId="14" applyAlignment="1">
      <alignment horizontal="center"/>
    </xf>
    <xf numFmtId="0" fontId="32" fillId="0" borderId="13" xfId="14" applyBorder="1" applyAlignment="1">
      <alignment horizontal="center" vertical="center"/>
    </xf>
    <xf numFmtId="0" fontId="0" fillId="0" borderId="12" xfId="14" applyFont="1" applyBorder="1" applyAlignment="1" applyProtection="1">
      <alignment horizontal="left" vertical="center" wrapText="1" indent="1"/>
      <protection locked="0"/>
    </xf>
    <xf numFmtId="169" fontId="21" fillId="0" borderId="14" xfId="14" applyNumberFormat="1" applyFont="1" applyBorder="1" applyAlignment="1">
      <alignment horizontal="right" vertical="center"/>
    </xf>
    <xf numFmtId="0" fontId="32" fillId="0" borderId="0" xfId="14"/>
    <xf numFmtId="0" fontId="32" fillId="0" borderId="8" xfId="14" applyBorder="1" applyAlignment="1">
      <alignment horizontal="center" vertical="center"/>
    </xf>
    <xf numFmtId="0" fontId="58" fillId="0" borderId="9" xfId="14" applyFont="1" applyBorder="1" applyAlignment="1">
      <alignment horizontal="left" vertical="center" indent="5"/>
    </xf>
    <xf numFmtId="169" fontId="37" fillId="0" borderId="10" xfId="14" applyNumberFormat="1" applyFont="1" applyBorder="1" applyAlignment="1" applyProtection="1">
      <alignment horizontal="right" vertical="center"/>
      <protection locked="0"/>
    </xf>
    <xf numFmtId="0" fontId="1" fillId="0" borderId="9" xfId="14" applyFont="1" applyBorder="1" applyAlignment="1">
      <alignment horizontal="left" vertical="center" indent="1"/>
    </xf>
    <xf numFmtId="165" fontId="9" fillId="0" borderId="5" xfId="2" applyNumberFormat="1" applyFont="1" applyBorder="1" applyAlignment="1">
      <alignment horizontal="right" vertical="center" wrapText="1" indent="1"/>
    </xf>
    <xf numFmtId="0" fontId="32" fillId="0" borderId="30" xfId="14" applyBorder="1" applyAlignment="1">
      <alignment horizontal="center" vertical="center"/>
    </xf>
    <xf numFmtId="0" fontId="1" fillId="0" borderId="31" xfId="14" applyFont="1" applyBorder="1" applyAlignment="1">
      <alignment horizontal="left" vertical="center" indent="1"/>
    </xf>
    <xf numFmtId="169" fontId="37" fillId="0" borderId="32" xfId="14" applyNumberFormat="1" applyFont="1" applyBorder="1" applyAlignment="1" applyProtection="1">
      <alignment horizontal="right" vertical="center"/>
      <protection locked="0"/>
    </xf>
    <xf numFmtId="0" fontId="32" fillId="0" borderId="60" xfId="14" applyBorder="1" applyAlignment="1">
      <alignment horizontal="center" vertical="center"/>
    </xf>
    <xf numFmtId="0" fontId="32" fillId="0" borderId="59" xfId="14" applyBorder="1" applyAlignment="1">
      <alignment horizontal="left" vertical="center" indent="1"/>
    </xf>
    <xf numFmtId="169" fontId="59" fillId="0" borderId="16" xfId="14" applyNumberFormat="1" applyFont="1" applyBorder="1" applyAlignment="1" applyProtection="1">
      <alignment horizontal="right" vertical="center"/>
      <protection locked="0"/>
    </xf>
    <xf numFmtId="0" fontId="32" fillId="0" borderId="34" xfId="14" applyBorder="1" applyAlignment="1">
      <alignment horizontal="center" vertical="center"/>
    </xf>
    <xf numFmtId="0" fontId="0" fillId="0" borderId="35" xfId="14" applyFont="1" applyBorder="1" applyAlignment="1" applyProtection="1">
      <alignment horizontal="left" vertical="center" wrapText="1" indent="1"/>
      <protection locked="0"/>
    </xf>
    <xf numFmtId="169" fontId="21" fillId="0" borderId="36" xfId="14" applyNumberFormat="1" applyFont="1" applyBorder="1" applyAlignment="1">
      <alignment horizontal="right" vertical="center"/>
    </xf>
    <xf numFmtId="0" fontId="58" fillId="0" borderId="59" xfId="14" applyFont="1" applyBorder="1" applyAlignment="1">
      <alignment horizontal="left" vertical="center" indent="5"/>
    </xf>
    <xf numFmtId="169" fontId="37" fillId="0" borderId="16" xfId="14" applyNumberFormat="1" applyFont="1" applyBorder="1" applyAlignment="1" applyProtection="1">
      <alignment horizontal="right" vertical="center"/>
      <protection locked="0"/>
    </xf>
    <xf numFmtId="0" fontId="40" fillId="0" borderId="0" xfId="15"/>
    <xf numFmtId="0" fontId="61" fillId="0" borderId="0" xfId="15" applyFont="1"/>
    <xf numFmtId="0" fontId="62" fillId="0" borderId="27" xfId="15" applyFont="1" applyBorder="1"/>
    <xf numFmtId="0" fontId="62" fillId="0" borderId="27" xfId="15" applyFont="1" applyBorder="1" applyAlignment="1">
      <alignment horizontal="right"/>
    </xf>
    <xf numFmtId="0" fontId="39" fillId="0" borderId="60" xfId="15" applyFont="1" applyBorder="1" applyAlignment="1">
      <alignment horizontal="center" vertical="center" wrapText="1"/>
    </xf>
    <xf numFmtId="0" fontId="39" fillId="0" borderId="59" xfId="15" applyFont="1" applyBorder="1" applyAlignment="1">
      <alignment horizontal="center" vertical="center" wrapText="1"/>
    </xf>
    <xf numFmtId="0" fontId="40" fillId="0" borderId="0" xfId="15" applyAlignment="1">
      <alignment horizontal="center" vertical="center"/>
    </xf>
    <xf numFmtId="0" fontId="14" fillId="0" borderId="34" xfId="15" applyFont="1" applyBorder="1" applyAlignment="1">
      <alignment vertical="center" wrapText="1"/>
    </xf>
    <xf numFmtId="170" fontId="13" fillId="0" borderId="35" xfId="16" applyNumberFormat="1" applyFont="1" applyBorder="1" applyAlignment="1">
      <alignment horizontal="center" vertical="center"/>
    </xf>
    <xf numFmtId="171" fontId="63" fillId="0" borderId="35" xfId="15" applyNumberFormat="1" applyFont="1" applyBorder="1" applyAlignment="1" applyProtection="1">
      <alignment horizontal="right" vertical="center" wrapText="1"/>
      <protection locked="0"/>
    </xf>
    <xf numFmtId="0" fontId="40" fillId="0" borderId="0" xfId="15" applyAlignment="1">
      <alignment vertical="center"/>
    </xf>
    <xf numFmtId="0" fontId="14" fillId="0" borderId="8" xfId="15" applyFont="1" applyBorder="1" applyAlignment="1">
      <alignment vertical="center" wrapText="1"/>
    </xf>
    <xf numFmtId="170" fontId="13" fillId="0" borderId="9" xfId="16" applyNumberFormat="1" applyFont="1" applyBorder="1" applyAlignment="1">
      <alignment horizontal="center" vertical="center"/>
    </xf>
    <xf numFmtId="171" fontId="63" fillId="0" borderId="9" xfId="15" applyNumberFormat="1" applyFont="1" applyBorder="1" applyAlignment="1">
      <alignment horizontal="right" vertical="center" wrapText="1"/>
    </xf>
    <xf numFmtId="0" fontId="64" fillId="0" borderId="8" xfId="15" applyFont="1" applyBorder="1" applyAlignment="1">
      <alignment horizontal="left" vertical="center" wrapText="1" indent="1"/>
    </xf>
    <xf numFmtId="171" fontId="65" fillId="0" borderId="9" xfId="15" applyNumberFormat="1" applyFont="1" applyBorder="1" applyAlignment="1" applyProtection="1">
      <alignment horizontal="right" vertical="center" wrapText="1"/>
      <protection locked="0"/>
    </xf>
    <xf numFmtId="171" fontId="66" fillId="0" borderId="9" xfId="15" applyNumberFormat="1" applyFont="1" applyBorder="1" applyAlignment="1" applyProtection="1">
      <alignment horizontal="right" vertical="center" wrapText="1"/>
      <protection locked="0"/>
    </xf>
    <xf numFmtId="171" fontId="66" fillId="0" borderId="9" xfId="15" applyNumberFormat="1" applyFont="1" applyBorder="1" applyAlignment="1">
      <alignment horizontal="right" vertical="center" wrapText="1"/>
    </xf>
    <xf numFmtId="0" fontId="14" fillId="0" borderId="60" xfId="15" applyFont="1" applyBorder="1" applyAlignment="1">
      <alignment vertical="center" wrapText="1"/>
    </xf>
    <xf numFmtId="170" fontId="13" fillId="0" borderId="59" xfId="16" applyNumberFormat="1" applyFont="1" applyBorder="1" applyAlignment="1">
      <alignment horizontal="center" vertical="center"/>
    </xf>
    <xf numFmtId="171" fontId="63" fillId="0" borderId="59" xfId="15" applyNumberFormat="1" applyFont="1" applyBorder="1" applyAlignment="1">
      <alignment horizontal="right" vertical="center" wrapText="1"/>
    </xf>
    <xf numFmtId="0" fontId="18" fillId="0" borderId="0" xfId="15" applyFont="1"/>
    <xf numFmtId="3" fontId="40" fillId="0" borderId="0" xfId="15" applyNumberFormat="1"/>
    <xf numFmtId="0" fontId="1" fillId="0" borderId="0" xfId="16" applyAlignment="1">
      <alignment vertical="center"/>
    </xf>
    <xf numFmtId="0" fontId="1" fillId="0" borderId="0" xfId="16" applyAlignment="1">
      <alignment vertical="center" wrapText="1"/>
    </xf>
    <xf numFmtId="0" fontId="16" fillId="0" borderId="27" xfId="16" applyFont="1" applyBorder="1" applyAlignment="1">
      <alignment vertical="center"/>
    </xf>
    <xf numFmtId="0" fontId="16" fillId="0" borderId="27" xfId="16" applyFont="1" applyBorder="1" applyAlignment="1">
      <alignment horizontal="right" vertical="center"/>
    </xf>
    <xf numFmtId="0" fontId="1" fillId="0" borderId="0" xfId="16" applyAlignment="1">
      <alignment horizontal="center" vertical="center"/>
    </xf>
    <xf numFmtId="49" fontId="8" fillId="0" borderId="60" xfId="16" applyNumberFormat="1" applyFont="1" applyBorder="1" applyAlignment="1">
      <alignment horizontal="center" vertical="center" wrapText="1"/>
    </xf>
    <xf numFmtId="49" fontId="8" fillId="0" borderId="59" xfId="16" applyNumberFormat="1" applyFont="1" applyBorder="1" applyAlignment="1">
      <alignment horizontal="center" vertical="center"/>
    </xf>
    <xf numFmtId="49" fontId="8" fillId="0" borderId="16" xfId="16" applyNumberFormat="1" applyFont="1" applyBorder="1" applyAlignment="1">
      <alignment horizontal="center" vertical="center"/>
    </xf>
    <xf numFmtId="49" fontId="17" fillId="0" borderId="0" xfId="16" applyNumberFormat="1" applyFont="1" applyAlignment="1">
      <alignment horizontal="center" vertical="center"/>
    </xf>
    <xf numFmtId="170" fontId="13" fillId="0" borderId="12" xfId="16" applyNumberFormat="1" applyFont="1" applyBorder="1" applyAlignment="1">
      <alignment horizontal="center" vertical="center"/>
    </xf>
    <xf numFmtId="172" fontId="13" fillId="0" borderId="14" xfId="16" applyNumberFormat="1" applyFont="1" applyBorder="1" applyAlignment="1" applyProtection="1">
      <alignment vertical="center"/>
      <protection locked="0"/>
    </xf>
    <xf numFmtId="0" fontId="67" fillId="0" borderId="0" xfId="16" applyFont="1" applyAlignment="1">
      <alignment vertical="center"/>
    </xf>
    <xf numFmtId="172" fontId="13" fillId="0" borderId="10" xfId="16" applyNumberFormat="1" applyFont="1" applyBorder="1" applyAlignment="1" applyProtection="1">
      <alignment vertical="center"/>
      <protection locked="0"/>
    </xf>
    <xf numFmtId="172" fontId="8" fillId="0" borderId="10" xfId="16" applyNumberFormat="1" applyFont="1" applyBorder="1" applyAlignment="1">
      <alignment vertical="center"/>
    </xf>
    <xf numFmtId="172" fontId="8" fillId="0" borderId="0" xfId="16" applyNumberFormat="1" applyFont="1" applyAlignment="1">
      <alignment vertical="center"/>
    </xf>
    <xf numFmtId="0" fontId="17" fillId="0" borderId="0" xfId="16" applyFont="1" applyAlignment="1">
      <alignment vertical="center"/>
    </xf>
    <xf numFmtId="172" fontId="13" fillId="0" borderId="16" xfId="16" applyNumberFormat="1" applyFont="1" applyBorder="1" applyAlignment="1" applyProtection="1">
      <alignment vertical="center"/>
      <protection locked="0"/>
    </xf>
    <xf numFmtId="0" fontId="8" fillId="0" borderId="33" xfId="16" applyFont="1" applyBorder="1" applyAlignment="1">
      <alignment horizontal="left" vertical="center" wrapText="1"/>
    </xf>
    <xf numFmtId="170" fontId="13" fillId="0" borderId="15" xfId="16" applyNumberFormat="1" applyFont="1" applyBorder="1" applyAlignment="1">
      <alignment horizontal="center" vertical="center"/>
    </xf>
    <xf numFmtId="172" fontId="8" fillId="0" borderId="15" xfId="16" applyNumberFormat="1" applyFont="1" applyBorder="1" applyAlignment="1">
      <alignment vertical="center"/>
    </xf>
    <xf numFmtId="0" fontId="3" fillId="0" borderId="0" xfId="16" applyFont="1" applyAlignment="1">
      <alignment horizontal="center" vertical="center"/>
    </xf>
    <xf numFmtId="0" fontId="15" fillId="0" borderId="28" xfId="15" applyFont="1" applyBorder="1" applyAlignment="1">
      <alignment horizontal="center" vertical="center"/>
    </xf>
    <xf numFmtId="0" fontId="25" fillId="0" borderId="2" xfId="16" applyFont="1" applyBorder="1" applyAlignment="1">
      <alignment horizontal="center" vertical="center" textRotation="90"/>
    </xf>
    <xf numFmtId="0" fontId="15" fillId="0" borderId="2" xfId="15" applyFont="1" applyBorder="1" applyAlignment="1">
      <alignment horizontal="center" vertical="center" wrapText="1"/>
    </xf>
    <xf numFmtId="0" fontId="15" fillId="0" borderId="29" xfId="15" applyFont="1" applyBorder="1" applyAlignment="1">
      <alignment horizontal="center" vertical="center" wrapText="1"/>
    </xf>
    <xf numFmtId="0" fontId="15" fillId="0" borderId="3" xfId="15" applyFont="1" applyBorder="1" applyAlignment="1">
      <alignment horizontal="center" vertical="center"/>
    </xf>
    <xf numFmtId="0" fontId="15" fillId="0" borderId="4" xfId="15" applyFont="1" applyBorder="1" applyAlignment="1">
      <alignment horizontal="center" vertical="center" wrapText="1"/>
    </xf>
    <xf numFmtId="0" fontId="15" fillId="0" borderId="5" xfId="15" applyFont="1" applyBorder="1" applyAlignment="1">
      <alignment horizontal="center" vertical="center" wrapText="1"/>
    </xf>
    <xf numFmtId="0" fontId="18" fillId="0" borderId="8" xfId="15" applyFont="1" applyBorder="1" applyProtection="1">
      <protection locked="0"/>
    </xf>
    <xf numFmtId="0" fontId="18" fillId="0" borderId="12" xfId="15" applyFont="1" applyBorder="1" applyAlignment="1">
      <alignment horizontal="right" indent="1"/>
    </xf>
    <xf numFmtId="3" fontId="18" fillId="0" borderId="12" xfId="15" applyNumberFormat="1" applyFont="1" applyBorder="1" applyProtection="1">
      <protection locked="0"/>
    </xf>
    <xf numFmtId="3" fontId="18" fillId="0" borderId="14" xfId="15" applyNumberFormat="1" applyFont="1" applyBorder="1" applyProtection="1">
      <protection locked="0"/>
    </xf>
    <xf numFmtId="0" fontId="18" fillId="0" borderId="9" xfId="15" applyFont="1" applyBorder="1" applyAlignment="1">
      <alignment horizontal="right" indent="1"/>
    </xf>
    <xf numFmtId="3" fontId="18" fillId="0" borderId="9" xfId="15" applyNumberFormat="1" applyFont="1" applyBorder="1" applyProtection="1">
      <protection locked="0"/>
    </xf>
    <xf numFmtId="3" fontId="18" fillId="0" borderId="10" xfId="15" applyNumberFormat="1" applyFont="1" applyBorder="1" applyProtection="1">
      <protection locked="0"/>
    </xf>
    <xf numFmtId="0" fontId="18" fillId="0" borderId="30" xfId="15" applyFont="1" applyBorder="1" applyProtection="1">
      <protection locked="0"/>
    </xf>
    <xf numFmtId="0" fontId="18" fillId="0" borderId="31" xfId="15" applyFont="1" applyBorder="1" applyAlignment="1">
      <alignment horizontal="right" indent="1"/>
    </xf>
    <xf numFmtId="3" fontId="18" fillId="0" borderId="31" xfId="15" applyNumberFormat="1" applyFont="1" applyBorder="1" applyProtection="1">
      <protection locked="0"/>
    </xf>
    <xf numFmtId="3" fontId="18" fillId="0" borderId="32" xfId="15" applyNumberFormat="1" applyFont="1" applyBorder="1" applyProtection="1">
      <protection locked="0"/>
    </xf>
    <xf numFmtId="0" fontId="14" fillId="0" borderId="3" xfId="15" applyFont="1" applyBorder="1" applyProtection="1">
      <protection locked="0"/>
    </xf>
    <xf numFmtId="0" fontId="18" fillId="0" borderId="4" xfId="15" applyFont="1" applyBorder="1" applyAlignment="1">
      <alignment horizontal="right" indent="1"/>
    </xf>
    <xf numFmtId="3" fontId="18" fillId="0" borderId="4" xfId="15" applyNumberFormat="1" applyFont="1" applyBorder="1" applyProtection="1">
      <protection locked="0"/>
    </xf>
    <xf numFmtId="172" fontId="8" fillId="0" borderId="5" xfId="16" applyNumberFormat="1" applyFont="1" applyBorder="1" applyAlignment="1">
      <alignment vertical="center"/>
    </xf>
    <xf numFmtId="0" fontId="18" fillId="0" borderId="13" xfId="15" applyFont="1" applyBorder="1" applyProtection="1">
      <protection locked="0"/>
    </xf>
    <xf numFmtId="3" fontId="18" fillId="0" borderId="71" xfId="15" applyNumberFormat="1" applyFont="1" applyBorder="1"/>
    <xf numFmtId="0" fontId="68" fillId="0" borderId="0" xfId="15" applyFont="1"/>
    <xf numFmtId="0" fontId="69" fillId="0" borderId="0" xfId="15" applyFont="1"/>
    <xf numFmtId="3" fontId="40" fillId="0" borderId="0" xfId="15" applyNumberFormat="1" applyAlignment="1">
      <alignment horizontal="center"/>
    </xf>
    <xf numFmtId="165" fontId="1" fillId="0" borderId="0" xfId="1" applyNumberFormat="1" applyAlignment="1">
      <alignment vertical="center" wrapText="1"/>
    </xf>
    <xf numFmtId="165" fontId="1" fillId="0" borderId="0" xfId="1" applyNumberFormat="1" applyAlignment="1">
      <alignment horizontal="center" vertical="center" wrapText="1"/>
    </xf>
    <xf numFmtId="165" fontId="6" fillId="0" borderId="0" xfId="1" applyNumberFormat="1" applyFont="1" applyAlignment="1">
      <alignment horizontal="right"/>
    </xf>
    <xf numFmtId="165" fontId="55" fillId="0" borderId="0" xfId="1" applyNumberFormat="1" applyFont="1" applyAlignment="1">
      <alignment vertical="center"/>
    </xf>
    <xf numFmtId="165" fontId="4" fillId="0" borderId="72" xfId="1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 wrapText="1"/>
    </xf>
    <xf numFmtId="165" fontId="55" fillId="0" borderId="0" xfId="1" applyNumberFormat="1" applyFont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20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42" xfId="1" applyNumberFormat="1" applyFont="1" applyBorder="1" applyAlignment="1">
      <alignment horizontal="center" vertical="center" wrapText="1"/>
    </xf>
    <xf numFmtId="165" fontId="55" fillId="0" borderId="0" xfId="1" applyNumberFormat="1" applyFont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165" fontId="8" fillId="0" borderId="21" xfId="1" applyNumberFormat="1" applyFont="1" applyBorder="1" applyAlignment="1">
      <alignment horizontal="left" vertical="center" wrapText="1" indent="1"/>
    </xf>
    <xf numFmtId="165" fontId="17" fillId="2" borderId="20" xfId="1" applyNumberFormat="1" applyFont="1" applyFill="1" applyBorder="1" applyAlignment="1">
      <alignment horizontal="left" vertical="center" wrapText="1" indent="2"/>
    </xf>
    <xf numFmtId="165" fontId="13" fillId="0" borderId="21" xfId="1" applyNumberFormat="1" applyFont="1" applyBorder="1" applyAlignment="1">
      <alignment vertical="center" wrapText="1"/>
    </xf>
    <xf numFmtId="165" fontId="13" fillId="0" borderId="3" xfId="1" applyNumberFormat="1" applyFont="1" applyBorder="1" applyAlignment="1">
      <alignment vertical="center" wrapText="1"/>
    </xf>
    <xf numFmtId="165" fontId="13" fillId="0" borderId="4" xfId="1" applyNumberFormat="1" applyFont="1" applyBorder="1" applyAlignment="1">
      <alignment vertical="center" wrapText="1"/>
    </xf>
    <xf numFmtId="165" fontId="13" fillId="0" borderId="5" xfId="1" applyNumberFormat="1" applyFont="1" applyBorder="1" applyAlignment="1">
      <alignment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5" fontId="13" fillId="0" borderId="39" xfId="1" applyNumberFormat="1" applyFont="1" applyBorder="1" applyAlignment="1" applyProtection="1">
      <alignment horizontal="left" vertical="center" wrapText="1" indent="1"/>
      <protection locked="0"/>
    </xf>
    <xf numFmtId="49" fontId="17" fillId="0" borderId="9" xfId="1" applyNumberFormat="1" applyFont="1" applyBorder="1" applyAlignment="1" applyProtection="1">
      <alignment horizontal="center" vertical="center" wrapText="1"/>
      <protection locked="0"/>
    </xf>
    <xf numFmtId="165" fontId="13" fillId="0" borderId="39" xfId="1" applyNumberFormat="1" applyFont="1" applyBorder="1" applyAlignment="1" applyProtection="1">
      <alignment vertical="center" wrapText="1"/>
      <protection locked="0"/>
    </xf>
    <xf numFmtId="165" fontId="13" fillId="0" borderId="8" xfId="1" applyNumberFormat="1" applyFont="1" applyBorder="1" applyAlignment="1" applyProtection="1">
      <alignment vertical="center" wrapText="1"/>
      <protection locked="0"/>
    </xf>
    <xf numFmtId="165" fontId="13" fillId="0" borderId="9" xfId="1" applyNumberFormat="1" applyFont="1" applyBorder="1" applyAlignment="1" applyProtection="1">
      <alignment vertical="center" wrapText="1"/>
      <protection locked="0"/>
    </xf>
    <xf numFmtId="165" fontId="13" fillId="0" borderId="10" xfId="1" applyNumberFormat="1" applyFont="1" applyBorder="1" applyAlignment="1" applyProtection="1">
      <alignment vertical="center" wrapText="1"/>
      <protection locked="0"/>
    </xf>
    <xf numFmtId="165" fontId="13" fillId="0" borderId="39" xfId="1" applyNumberFormat="1" applyFont="1" applyBorder="1" applyAlignment="1">
      <alignment vertical="center" wrapText="1"/>
    </xf>
    <xf numFmtId="165" fontId="8" fillId="0" borderId="30" xfId="1" applyNumberFormat="1" applyFont="1" applyBorder="1" applyAlignment="1">
      <alignment horizontal="center" vertical="center" wrapText="1"/>
    </xf>
    <xf numFmtId="165" fontId="13" fillId="0" borderId="66" xfId="1" applyNumberFormat="1" applyFont="1" applyBorder="1" applyAlignment="1" applyProtection="1">
      <alignment horizontal="left" vertical="center" wrapText="1" indent="1"/>
      <protection locked="0"/>
    </xf>
    <xf numFmtId="49" fontId="17" fillId="0" borderId="31" xfId="1" applyNumberFormat="1" applyFont="1" applyBorder="1" applyAlignment="1" applyProtection="1">
      <alignment horizontal="center" vertical="center" wrapText="1"/>
      <protection locked="0"/>
    </xf>
    <xf numFmtId="165" fontId="13" fillId="0" borderId="66" xfId="1" applyNumberFormat="1" applyFont="1" applyBorder="1" applyAlignment="1" applyProtection="1">
      <alignment vertical="center" wrapText="1"/>
      <protection locked="0"/>
    </xf>
    <xf numFmtId="165" fontId="13" fillId="0" borderId="30" xfId="1" applyNumberFormat="1" applyFont="1" applyBorder="1" applyAlignment="1" applyProtection="1">
      <alignment vertical="center" wrapText="1"/>
      <protection locked="0"/>
    </xf>
    <xf numFmtId="165" fontId="13" fillId="0" borderId="31" xfId="1" applyNumberFormat="1" applyFont="1" applyBorder="1" applyAlignment="1" applyProtection="1">
      <alignment vertical="center" wrapText="1"/>
      <protection locked="0"/>
    </xf>
    <xf numFmtId="165" fontId="13" fillId="0" borderId="32" xfId="1" applyNumberFormat="1" applyFont="1" applyBorder="1" applyAlignment="1" applyProtection="1">
      <alignment vertical="center" wrapText="1"/>
      <protection locked="0"/>
    </xf>
    <xf numFmtId="165" fontId="13" fillId="0" borderId="66" xfId="1" applyNumberFormat="1" applyFont="1" applyBorder="1" applyAlignment="1">
      <alignment vertical="center" wrapText="1"/>
    </xf>
    <xf numFmtId="165" fontId="9" fillId="0" borderId="21" xfId="1" applyNumberFormat="1" applyFont="1" applyBorder="1" applyAlignment="1">
      <alignment horizontal="left" vertical="center" wrapText="1" indent="1"/>
    </xf>
    <xf numFmtId="165" fontId="8" fillId="0" borderId="25" xfId="1" applyNumberFormat="1" applyFont="1" applyBorder="1" applyAlignment="1">
      <alignment horizontal="center" vertical="center" wrapText="1"/>
    </xf>
    <xf numFmtId="165" fontId="13" fillId="0" borderId="38" xfId="1" applyNumberFormat="1" applyFont="1" applyBorder="1" applyAlignment="1" applyProtection="1">
      <alignment horizontal="left" vertical="center" wrapText="1" indent="1"/>
      <protection locked="0"/>
    </xf>
    <xf numFmtId="49" fontId="17" fillId="0" borderId="46" xfId="1" applyNumberFormat="1" applyFont="1" applyBorder="1" applyAlignment="1" applyProtection="1">
      <alignment horizontal="center" vertical="center" wrapText="1"/>
      <protection locked="0"/>
    </xf>
    <xf numFmtId="165" fontId="13" fillId="0" borderId="42" xfId="1" applyNumberFormat="1" applyFont="1" applyBorder="1" applyAlignment="1" applyProtection="1">
      <alignment vertical="center" wrapText="1"/>
      <protection locked="0"/>
    </xf>
    <xf numFmtId="165" fontId="13" fillId="0" borderId="25" xfId="1" applyNumberFormat="1" applyFont="1" applyBorder="1" applyAlignment="1" applyProtection="1">
      <alignment vertical="center" wrapText="1"/>
      <protection locked="0"/>
    </xf>
    <xf numFmtId="165" fontId="13" fillId="0" borderId="26" xfId="1" applyNumberFormat="1" applyFont="1" applyBorder="1" applyAlignment="1" applyProtection="1">
      <alignment vertical="center" wrapText="1"/>
      <protection locked="0"/>
    </xf>
    <xf numFmtId="165" fontId="13" fillId="0" borderId="11" xfId="1" applyNumberFormat="1" applyFont="1" applyBorder="1" applyAlignment="1" applyProtection="1">
      <alignment vertical="center" wrapText="1"/>
      <protection locked="0"/>
    </xf>
    <xf numFmtId="165" fontId="13" fillId="0" borderId="42" xfId="1" applyNumberFormat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vertical="center" wrapText="1"/>
    </xf>
    <xf numFmtId="165" fontId="11" fillId="0" borderId="9" xfId="1" applyNumberFormat="1" applyFont="1" applyBorder="1" applyAlignment="1" applyProtection="1">
      <alignment vertical="center"/>
      <protection locked="0"/>
    </xf>
    <xf numFmtId="165" fontId="11" fillId="0" borderId="41" xfId="1" applyNumberFormat="1" applyFont="1" applyBorder="1" applyAlignment="1" applyProtection="1">
      <alignment vertical="center"/>
      <protection locked="0"/>
    </xf>
    <xf numFmtId="165" fontId="9" fillId="0" borderId="41" xfId="1" applyNumberFormat="1" applyFont="1" applyBorder="1" applyAlignment="1">
      <alignment vertical="center"/>
    </xf>
    <xf numFmtId="165" fontId="9" fillId="0" borderId="10" xfId="1" applyNumberFormat="1" applyFont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vertical="center" wrapText="1"/>
    </xf>
    <xf numFmtId="165" fontId="11" fillId="0" borderId="31" xfId="1" applyNumberFormat="1" applyFont="1" applyBorder="1" applyAlignment="1" applyProtection="1">
      <alignment vertical="center"/>
      <protection locked="0"/>
    </xf>
    <xf numFmtId="165" fontId="11" fillId="0" borderId="70" xfId="1" applyNumberFormat="1" applyFont="1" applyBorder="1" applyAlignment="1" applyProtection="1">
      <alignment vertical="center"/>
      <protection locked="0"/>
    </xf>
    <xf numFmtId="0" fontId="11" fillId="0" borderId="60" xfId="1" applyFont="1" applyBorder="1" applyAlignment="1">
      <alignment horizontal="center" vertical="center"/>
    </xf>
    <xf numFmtId="0" fontId="11" fillId="0" borderId="59" xfId="1" applyFont="1" applyBorder="1" applyAlignment="1">
      <alignment vertical="center" wrapText="1"/>
    </xf>
    <xf numFmtId="165" fontId="11" fillId="0" borderId="59" xfId="1" applyNumberFormat="1" applyFont="1" applyBorder="1" applyAlignment="1" applyProtection="1">
      <alignment vertical="center"/>
      <protection locked="0"/>
    </xf>
    <xf numFmtId="165" fontId="11" fillId="0" borderId="72" xfId="1" applyNumberFormat="1" applyFont="1" applyBorder="1" applyAlignment="1" applyProtection="1">
      <alignment vertical="center"/>
      <protection locked="0"/>
    </xf>
    <xf numFmtId="165" fontId="9" fillId="0" borderId="4" xfId="1" applyNumberFormat="1" applyFont="1" applyBorder="1" applyAlignment="1">
      <alignment vertical="center"/>
    </xf>
    <xf numFmtId="165" fontId="9" fillId="0" borderId="20" xfId="1" applyNumberFormat="1" applyFont="1" applyBorder="1" applyAlignment="1">
      <alignment vertical="center"/>
    </xf>
    <xf numFmtId="165" fontId="9" fillId="0" borderId="5" xfId="1" applyNumberFormat="1" applyFont="1" applyBorder="1" applyAlignment="1">
      <alignment vertical="center"/>
    </xf>
    <xf numFmtId="0" fontId="7" fillId="0" borderId="0" xfId="1" applyFont="1"/>
    <xf numFmtId="0" fontId="1" fillId="0" borderId="0" xfId="1" applyProtection="1">
      <protection locked="0"/>
    </xf>
    <xf numFmtId="165" fontId="9" fillId="0" borderId="16" xfId="1" applyNumberFormat="1" applyFont="1" applyBorder="1" applyAlignment="1">
      <alignment vertical="center"/>
    </xf>
    <xf numFmtId="165" fontId="21" fillId="0" borderId="4" xfId="1" applyNumberFormat="1" applyFont="1" applyBorder="1" applyAlignment="1">
      <alignment vertical="center"/>
    </xf>
    <xf numFmtId="0" fontId="71" fillId="0" borderId="0" xfId="1" applyFont="1" applyAlignment="1">
      <alignment horizontal="right"/>
    </xf>
    <xf numFmtId="0" fontId="73" fillId="0" borderId="0" xfId="1" applyFont="1" applyAlignment="1">
      <alignment horizontal="center"/>
    </xf>
    <xf numFmtId="0" fontId="74" fillId="0" borderId="3" xfId="1" applyFont="1" applyBorder="1" applyAlignment="1">
      <alignment horizontal="center" vertical="center" wrapText="1"/>
    </xf>
    <xf numFmtId="0" fontId="73" fillId="0" borderId="4" xfId="1" applyFont="1" applyBorder="1" applyAlignment="1">
      <alignment horizontal="center" vertical="center" wrapText="1"/>
    </xf>
    <xf numFmtId="0" fontId="73" fillId="0" borderId="5" xfId="1" applyFont="1" applyBorder="1" applyAlignment="1">
      <alignment horizontal="center" vertical="center" wrapText="1"/>
    </xf>
    <xf numFmtId="0" fontId="73" fillId="0" borderId="13" xfId="1" applyFont="1" applyBorder="1" applyAlignment="1">
      <alignment horizontal="center" vertical="top" wrapText="1"/>
    </xf>
    <xf numFmtId="0" fontId="75" fillId="0" borderId="12" xfId="1" applyFont="1" applyBorder="1" applyAlignment="1" applyProtection="1">
      <alignment horizontal="left" vertical="top" wrapText="1"/>
      <protection locked="0"/>
    </xf>
    <xf numFmtId="9" fontId="75" fillId="0" borderId="12" xfId="17" applyFont="1" applyBorder="1" applyAlignment="1" applyProtection="1">
      <alignment horizontal="center" vertical="center" wrapText="1"/>
      <protection locked="0"/>
    </xf>
    <xf numFmtId="166" fontId="75" fillId="0" borderId="12" xfId="13" applyNumberFormat="1" applyFont="1" applyBorder="1" applyAlignment="1" applyProtection="1">
      <alignment horizontal="center" vertical="center" wrapText="1"/>
      <protection locked="0"/>
    </xf>
    <xf numFmtId="166" fontId="75" fillId="0" borderId="14" xfId="13" applyNumberFormat="1" applyFont="1" applyBorder="1" applyAlignment="1" applyProtection="1">
      <alignment horizontal="center" vertical="top" wrapText="1"/>
      <protection locked="0"/>
    </xf>
    <xf numFmtId="0" fontId="73" fillId="0" borderId="8" xfId="1" applyFont="1" applyBorder="1" applyAlignment="1">
      <alignment horizontal="center" vertical="top" wrapText="1"/>
    </xf>
    <xf numFmtId="0" fontId="75" fillId="0" borderId="9" xfId="1" applyFont="1" applyBorder="1" applyAlignment="1" applyProtection="1">
      <alignment horizontal="left" vertical="top" wrapText="1"/>
      <protection locked="0"/>
    </xf>
    <xf numFmtId="9" fontId="75" fillId="0" borderId="9" xfId="17" applyFont="1" applyBorder="1" applyAlignment="1" applyProtection="1">
      <alignment horizontal="center" vertical="center" wrapText="1"/>
      <protection locked="0"/>
    </xf>
    <xf numFmtId="166" fontId="75" fillId="0" borderId="9" xfId="13" applyNumberFormat="1" applyFont="1" applyBorder="1" applyAlignment="1" applyProtection="1">
      <alignment horizontal="center" vertical="center" wrapText="1"/>
      <protection locked="0"/>
    </xf>
    <xf numFmtId="166" fontId="75" fillId="0" borderId="10" xfId="13" applyNumberFormat="1" applyFont="1" applyBorder="1" applyAlignment="1" applyProtection="1">
      <alignment horizontal="center" vertical="top" wrapText="1"/>
      <protection locked="0"/>
    </xf>
    <xf numFmtId="0" fontId="73" fillId="0" borderId="30" xfId="1" applyFont="1" applyBorder="1" applyAlignment="1">
      <alignment horizontal="center" vertical="top" wrapText="1"/>
    </xf>
    <xf numFmtId="0" fontId="75" fillId="0" borderId="31" xfId="1" applyFont="1" applyBorder="1" applyAlignment="1" applyProtection="1">
      <alignment horizontal="left" vertical="top" wrapText="1"/>
      <protection locked="0"/>
    </xf>
    <xf numFmtId="9" fontId="75" fillId="0" borderId="31" xfId="17" applyFont="1" applyBorder="1" applyAlignment="1" applyProtection="1">
      <alignment horizontal="center" vertical="center" wrapText="1"/>
      <protection locked="0"/>
    </xf>
    <xf numFmtId="166" fontId="75" fillId="0" borderId="31" xfId="13" applyNumberFormat="1" applyFont="1" applyBorder="1" applyAlignment="1" applyProtection="1">
      <alignment horizontal="center" vertical="center" wrapText="1"/>
      <protection locked="0"/>
    </xf>
    <xf numFmtId="166" fontId="75" fillId="0" borderId="32" xfId="13" applyNumberFormat="1" applyFont="1" applyBorder="1" applyAlignment="1" applyProtection="1">
      <alignment horizontal="center" vertical="top" wrapText="1"/>
      <protection locked="0"/>
    </xf>
    <xf numFmtId="0" fontId="73" fillId="3" borderId="4" xfId="1" applyFont="1" applyFill="1" applyBorder="1" applyAlignment="1">
      <alignment horizontal="center" vertical="top" wrapText="1"/>
    </xf>
    <xf numFmtId="166" fontId="75" fillId="0" borderId="4" xfId="13" applyNumberFormat="1" applyFont="1" applyBorder="1" applyAlignment="1" applyProtection="1">
      <alignment horizontal="center" vertical="center" wrapText="1"/>
    </xf>
    <xf numFmtId="166" fontId="75" fillId="0" borderId="5" xfId="13" applyNumberFormat="1" applyFont="1" applyBorder="1" applyAlignment="1" applyProtection="1">
      <alignment horizontal="center" vertical="top" wrapText="1"/>
    </xf>
    <xf numFmtId="165" fontId="10" fillId="0" borderId="0" xfId="1" applyNumberFormat="1" applyFont="1" applyAlignment="1">
      <alignment horizontal="center" vertical="center" wrapText="1"/>
    </xf>
    <xf numFmtId="165" fontId="10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horizontal="righ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6" fillId="0" borderId="3" xfId="1" applyFont="1" applyBorder="1" applyAlignment="1">
      <alignment horizontal="center" vertical="center" wrapText="1"/>
    </xf>
    <xf numFmtId="0" fontId="76" fillId="0" borderId="4" xfId="1" applyFont="1" applyBorder="1" applyAlignment="1">
      <alignment horizontal="center" vertical="center" wrapText="1"/>
    </xf>
    <xf numFmtId="0" fontId="76" fillId="0" borderId="5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right" vertical="center" wrapText="1" indent="1"/>
    </xf>
    <xf numFmtId="0" fontId="11" fillId="0" borderId="12" xfId="1" applyFont="1" applyBorder="1" applyAlignment="1" applyProtection="1">
      <alignment vertical="center" wrapText="1"/>
      <protection locked="0"/>
    </xf>
    <xf numFmtId="165" fontId="11" fillId="0" borderId="12" xfId="1" applyNumberFormat="1" applyFont="1" applyBorder="1" applyAlignment="1" applyProtection="1">
      <alignment horizontal="right" vertical="center" wrapText="1" indent="2"/>
      <protection locked="0"/>
    </xf>
    <xf numFmtId="165" fontId="11" fillId="0" borderId="14" xfId="1" applyNumberFormat="1" applyFont="1" applyBorder="1" applyAlignment="1" applyProtection="1">
      <alignment horizontal="right" vertical="center" wrapText="1" indent="2"/>
      <protection locked="0"/>
    </xf>
    <xf numFmtId="0" fontId="1" fillId="0" borderId="0" xfId="1" applyAlignment="1">
      <alignment vertical="center" wrapText="1"/>
    </xf>
    <xf numFmtId="0" fontId="11" fillId="0" borderId="8" xfId="1" applyFont="1" applyBorder="1" applyAlignment="1">
      <alignment horizontal="right" vertical="center" wrapText="1" indent="1"/>
    </xf>
    <xf numFmtId="0" fontId="11" fillId="0" borderId="9" xfId="1" applyFont="1" applyBorder="1" applyAlignment="1" applyProtection="1">
      <alignment vertical="center" wrapText="1"/>
      <protection locked="0"/>
    </xf>
    <xf numFmtId="165" fontId="11" fillId="0" borderId="9" xfId="1" applyNumberFormat="1" applyFont="1" applyBorder="1" applyAlignment="1" applyProtection="1">
      <alignment horizontal="right" vertical="center" wrapText="1" indent="2"/>
      <protection locked="0"/>
    </xf>
    <xf numFmtId="165" fontId="11" fillId="0" borderId="10" xfId="1" applyNumberFormat="1" applyFont="1" applyBorder="1" applyAlignment="1" applyProtection="1">
      <alignment horizontal="right" vertical="center" wrapText="1" indent="2"/>
      <protection locked="0"/>
    </xf>
    <xf numFmtId="0" fontId="1" fillId="0" borderId="0" xfId="1" applyAlignment="1" applyProtection="1">
      <alignment vertical="center" wrapText="1"/>
      <protection locked="0"/>
    </xf>
    <xf numFmtId="0" fontId="11" fillId="0" borderId="60" xfId="1" applyFont="1" applyBorder="1" applyAlignment="1">
      <alignment horizontal="right" vertical="center" wrapText="1" indent="1"/>
    </xf>
    <xf numFmtId="0" fontId="11" fillId="0" borderId="59" xfId="1" applyFont="1" applyBorder="1" applyAlignment="1" applyProtection="1">
      <alignment vertical="center" wrapText="1"/>
      <protection locked="0"/>
    </xf>
    <xf numFmtId="165" fontId="11" fillId="0" borderId="59" xfId="1" applyNumberFormat="1" applyFont="1" applyBorder="1" applyAlignment="1" applyProtection="1">
      <alignment horizontal="right" vertical="center" wrapText="1" indent="2"/>
      <protection locked="0"/>
    </xf>
    <xf numFmtId="165" fontId="11" fillId="0" borderId="16" xfId="1" applyNumberFormat="1" applyFont="1" applyBorder="1" applyAlignment="1" applyProtection="1">
      <alignment horizontal="right" vertical="center" wrapText="1" indent="2"/>
      <protection locked="0"/>
    </xf>
    <xf numFmtId="0" fontId="9" fillId="0" borderId="33" xfId="1" applyFont="1" applyBorder="1" applyAlignment="1">
      <alignment horizontal="right" vertical="center" wrapText="1" indent="1"/>
    </xf>
    <xf numFmtId="0" fontId="9" fillId="0" borderId="15" xfId="1" applyFont="1" applyBorder="1" applyAlignment="1">
      <alignment vertical="center" wrapText="1"/>
    </xf>
    <xf numFmtId="165" fontId="9" fillId="0" borderId="15" xfId="1" applyNumberFormat="1" applyFont="1" applyBorder="1" applyAlignment="1">
      <alignment horizontal="right" vertical="center" wrapText="1" indent="2"/>
    </xf>
    <xf numFmtId="165" fontId="9" fillId="0" borderId="73" xfId="1" applyNumberFormat="1" applyFont="1" applyBorder="1" applyAlignment="1">
      <alignment horizontal="right" vertical="center" wrapText="1" indent="2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165" fontId="8" fillId="0" borderId="21" xfId="1" applyNumberFormat="1" applyFont="1" applyBorder="1" applyAlignment="1" applyProtection="1">
      <alignment horizontal="center" vertical="center" wrapText="1"/>
      <protection locked="0"/>
    </xf>
    <xf numFmtId="165" fontId="8" fillId="0" borderId="21" xfId="1" applyNumberFormat="1" applyFont="1" applyBorder="1" applyAlignment="1" applyProtection="1">
      <alignment horizontal="center" vertical="center"/>
      <protection locked="0"/>
    </xf>
    <xf numFmtId="49" fontId="11" fillId="0" borderId="65" xfId="1" applyNumberFormat="1" applyFont="1" applyBorder="1" applyAlignment="1">
      <alignment horizontal="left" vertical="center"/>
    </xf>
    <xf numFmtId="3" fontId="67" fillId="0" borderId="22" xfId="1" applyNumberFormat="1" applyFont="1" applyBorder="1" applyAlignment="1" applyProtection="1">
      <alignment horizontal="right" vertical="center"/>
      <protection locked="0"/>
    </xf>
    <xf numFmtId="3" fontId="67" fillId="0" borderId="22" xfId="1" applyNumberFormat="1" applyFont="1" applyBorder="1" applyAlignment="1" applyProtection="1">
      <alignment horizontal="right" vertical="center" wrapText="1"/>
      <protection locked="0"/>
    </xf>
    <xf numFmtId="3" fontId="67" fillId="0" borderId="44" xfId="1" applyNumberFormat="1" applyFont="1" applyBorder="1" applyAlignment="1" applyProtection="1">
      <alignment horizontal="right" vertical="center" wrapText="1"/>
      <protection locked="0"/>
    </xf>
    <xf numFmtId="3" fontId="78" fillId="0" borderId="22" xfId="1" applyNumberFormat="1" applyFont="1" applyBorder="1" applyAlignment="1" applyProtection="1">
      <alignment horizontal="right" vertical="center" wrapText="1"/>
      <protection locked="0"/>
    </xf>
    <xf numFmtId="165" fontId="78" fillId="0" borderId="44" xfId="1" applyNumberFormat="1" applyFont="1" applyBorder="1" applyAlignment="1">
      <alignment horizontal="right" vertical="center" wrapText="1"/>
    </xf>
    <xf numFmtId="4" fontId="78" fillId="0" borderId="22" xfId="1" applyNumberFormat="1" applyFont="1" applyBorder="1" applyAlignment="1">
      <alignment horizontal="right" vertical="center" wrapText="1"/>
    </xf>
    <xf numFmtId="49" fontId="23" fillId="0" borderId="55" xfId="1" quotePrefix="1" applyNumberFormat="1" applyFont="1" applyBorder="1" applyAlignment="1">
      <alignment horizontal="left" vertical="center" indent="1"/>
    </xf>
    <xf numFmtId="3" fontId="79" fillId="0" borderId="39" xfId="1" applyNumberFormat="1" applyFont="1" applyBorder="1" applyAlignment="1" applyProtection="1">
      <alignment horizontal="right" vertical="center"/>
      <protection locked="0"/>
    </xf>
    <xf numFmtId="3" fontId="79" fillId="0" borderId="39" xfId="1" applyNumberFormat="1" applyFont="1" applyBorder="1" applyAlignment="1" applyProtection="1">
      <alignment horizontal="right" vertical="center" wrapText="1"/>
      <protection locked="0"/>
    </xf>
    <xf numFmtId="165" fontId="78" fillId="0" borderId="39" xfId="1" applyNumberFormat="1" applyFont="1" applyBorder="1" applyAlignment="1">
      <alignment horizontal="right" vertical="center" wrapText="1"/>
    </xf>
    <xf numFmtId="4" fontId="79" fillId="0" borderId="39" xfId="1" applyNumberFormat="1" applyFont="1" applyBorder="1" applyAlignment="1">
      <alignment vertical="center" wrapText="1"/>
    </xf>
    <xf numFmtId="49" fontId="11" fillId="0" borderId="55" xfId="1" applyNumberFormat="1" applyFont="1" applyBorder="1" applyAlignment="1">
      <alignment horizontal="left" vertical="center"/>
    </xf>
    <xf numFmtId="3" fontId="67" fillId="0" borderId="39" xfId="1" applyNumberFormat="1" applyFont="1" applyBorder="1" applyAlignment="1" applyProtection="1">
      <alignment horizontal="right" vertical="center"/>
      <protection locked="0"/>
    </xf>
    <xf numFmtId="3" fontId="67" fillId="0" borderId="39" xfId="1" applyNumberFormat="1" applyFont="1" applyBorder="1" applyAlignment="1" applyProtection="1">
      <alignment horizontal="right" vertical="center" wrapText="1"/>
      <protection locked="0"/>
    </xf>
    <xf numFmtId="4" fontId="67" fillId="0" borderId="39" xfId="1" applyNumberFormat="1" applyFont="1" applyBorder="1" applyAlignment="1">
      <alignment vertical="center" wrapText="1"/>
    </xf>
    <xf numFmtId="3" fontId="78" fillId="0" borderId="39" xfId="1" applyNumberFormat="1" applyFont="1" applyBorder="1" applyAlignment="1" applyProtection="1">
      <alignment horizontal="right" vertical="center" wrapText="1"/>
      <protection locked="0"/>
    </xf>
    <xf numFmtId="4" fontId="78" fillId="0" borderId="39" xfId="1" applyNumberFormat="1" applyFont="1" applyBorder="1" applyAlignment="1">
      <alignment vertical="center" wrapText="1"/>
    </xf>
    <xf numFmtId="49" fontId="11" fillId="0" borderId="6" xfId="1" applyNumberFormat="1" applyFont="1" applyBorder="1" applyAlignment="1" applyProtection="1">
      <alignment horizontal="left" vertical="center"/>
      <protection locked="0"/>
    </xf>
    <xf numFmtId="3" fontId="67" fillId="0" borderId="66" xfId="1" applyNumberFormat="1" applyFont="1" applyBorder="1" applyAlignment="1" applyProtection="1">
      <alignment horizontal="right" vertical="center"/>
      <protection locked="0"/>
    </xf>
    <xf numFmtId="3" fontId="67" fillId="0" borderId="66" xfId="1" applyNumberFormat="1" applyFont="1" applyBorder="1" applyAlignment="1" applyProtection="1">
      <alignment horizontal="right" vertical="center" wrapText="1"/>
      <protection locked="0"/>
    </xf>
    <xf numFmtId="165" fontId="78" fillId="0" borderId="45" xfId="1" applyNumberFormat="1" applyFont="1" applyBorder="1" applyAlignment="1">
      <alignment horizontal="right" vertical="center" wrapText="1"/>
    </xf>
    <xf numFmtId="4" fontId="67" fillId="0" borderId="66" xfId="1" applyNumberFormat="1" applyFont="1" applyBorder="1" applyAlignment="1">
      <alignment vertical="center" wrapText="1"/>
    </xf>
    <xf numFmtId="49" fontId="9" fillId="0" borderId="1" xfId="1" applyNumberFormat="1" applyFont="1" applyBorder="1" applyAlignment="1" applyProtection="1">
      <alignment horizontal="left" vertical="center" indent="1"/>
      <protection locked="0"/>
    </xf>
    <xf numFmtId="165" fontId="78" fillId="0" borderId="21" xfId="1" applyNumberFormat="1" applyFont="1" applyBorder="1" applyAlignment="1">
      <alignment vertical="center"/>
    </xf>
    <xf numFmtId="4" fontId="67" fillId="0" borderId="21" xfId="1" applyNumberFormat="1" applyFont="1" applyBorder="1" applyAlignment="1">
      <alignment vertical="center" wrapText="1"/>
    </xf>
    <xf numFmtId="49" fontId="9" fillId="0" borderId="43" xfId="1" applyNumberFormat="1" applyFont="1" applyBorder="1" applyAlignment="1" applyProtection="1">
      <alignment vertical="center"/>
      <protection locked="0"/>
    </xf>
    <xf numFmtId="49" fontId="9" fillId="0" borderId="43" xfId="1" applyNumberFormat="1" applyFont="1" applyBorder="1" applyAlignment="1" applyProtection="1">
      <alignment horizontal="right" vertical="center"/>
      <protection locked="0"/>
    </xf>
    <xf numFmtId="3" fontId="13" fillId="0" borderId="43" xfId="1" applyNumberFormat="1" applyFont="1" applyBorder="1" applyAlignment="1" applyProtection="1">
      <alignment horizontal="right" vertical="center" wrapText="1"/>
      <protection locked="0"/>
    </xf>
    <xf numFmtId="49" fontId="9" fillId="0" borderId="27" xfId="1" applyNumberFormat="1" applyFont="1" applyBorder="1" applyAlignment="1" applyProtection="1">
      <alignment vertical="center"/>
      <protection locked="0"/>
    </xf>
    <xf numFmtId="49" fontId="9" fillId="0" borderId="27" xfId="1" applyNumberFormat="1" applyFont="1" applyBorder="1" applyAlignment="1" applyProtection="1">
      <alignment horizontal="right" vertical="center"/>
      <protection locked="0"/>
    </xf>
    <xf numFmtId="3" fontId="13" fillId="0" borderId="27" xfId="1" applyNumberFormat="1" applyFont="1" applyBorder="1" applyAlignment="1" applyProtection="1">
      <alignment horizontal="right" vertical="center" wrapText="1"/>
      <protection locked="0"/>
    </xf>
    <xf numFmtId="49" fontId="11" fillId="0" borderId="13" xfId="1" applyNumberFormat="1" applyFont="1" applyBorder="1" applyAlignment="1">
      <alignment horizontal="left" vertical="center"/>
    </xf>
    <xf numFmtId="165" fontId="78" fillId="0" borderId="22" xfId="1" applyNumberFormat="1" applyFont="1" applyBorder="1" applyAlignment="1">
      <alignment horizontal="right" vertical="center" wrapText="1"/>
    </xf>
    <xf numFmtId="49" fontId="11" fillId="0" borderId="8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 applyProtection="1">
      <alignment horizontal="left" vertical="center"/>
      <protection locked="0"/>
    </xf>
    <xf numFmtId="49" fontId="11" fillId="0" borderId="30" xfId="1" applyNumberFormat="1" applyFont="1" applyBorder="1" applyAlignment="1" applyProtection="1">
      <alignment horizontal="left" vertical="center"/>
      <protection locked="0"/>
    </xf>
    <xf numFmtId="165" fontId="78" fillId="0" borderId="66" xfId="1" applyNumberFormat="1" applyFont="1" applyBorder="1" applyAlignment="1">
      <alignment horizontal="right" vertical="center" wrapText="1"/>
    </xf>
    <xf numFmtId="167" fontId="8" fillId="0" borderId="21" xfId="1" applyNumberFormat="1" applyFont="1" applyBorder="1" applyAlignment="1">
      <alignment horizontal="left" vertical="center" wrapText="1" indent="1"/>
    </xf>
    <xf numFmtId="4" fontId="78" fillId="0" borderId="21" xfId="1" applyNumberFormat="1" applyFont="1" applyBorder="1" applyAlignment="1">
      <alignment horizontal="right" vertical="center" wrapText="1"/>
    </xf>
    <xf numFmtId="167" fontId="39" fillId="0" borderId="0" xfId="1" applyNumberFormat="1" applyFont="1" applyAlignment="1" applyProtection="1">
      <alignment horizontal="left" vertical="center" wrapText="1"/>
      <protection locked="0"/>
    </xf>
    <xf numFmtId="165" fontId="1" fillId="0" borderId="0" xfId="1" applyNumberFormat="1" applyAlignment="1" applyProtection="1">
      <alignment vertical="center" wrapText="1"/>
      <protection locked="0"/>
    </xf>
    <xf numFmtId="165" fontId="9" fillId="0" borderId="21" xfId="1" applyNumberFormat="1" applyFont="1" applyBorder="1" applyAlignment="1">
      <alignment horizontal="center" vertical="center" wrapText="1"/>
    </xf>
    <xf numFmtId="3" fontId="67" fillId="0" borderId="38" xfId="1" applyNumberFormat="1" applyFont="1" applyBorder="1" applyAlignment="1" applyProtection="1">
      <alignment horizontal="right" vertical="center" wrapText="1"/>
      <protection locked="0"/>
    </xf>
    <xf numFmtId="3" fontId="67" fillId="0" borderId="45" xfId="1" applyNumberFormat="1" applyFont="1" applyBorder="1" applyAlignment="1" applyProtection="1">
      <alignment horizontal="right" vertical="center" wrapText="1"/>
      <protection locked="0"/>
    </xf>
    <xf numFmtId="165" fontId="78" fillId="0" borderId="21" xfId="1" applyNumberFormat="1" applyFont="1" applyBorder="1" applyAlignment="1">
      <alignment horizontal="right" vertical="center" wrapText="1"/>
    </xf>
    <xf numFmtId="173" fontId="8" fillId="0" borderId="5" xfId="2" applyNumberFormat="1" applyFont="1" applyFill="1" applyBorder="1" applyAlignment="1" applyProtection="1">
      <alignment horizontal="right" vertical="center" wrapText="1" indent="1"/>
    </xf>
    <xf numFmtId="173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73" fontId="11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73" fontId="9" fillId="0" borderId="5" xfId="2" applyNumberFormat="1" applyFont="1" applyFill="1" applyBorder="1" applyAlignment="1" applyProtection="1">
      <alignment horizontal="right" vertical="center" wrapText="1" indent="1"/>
    </xf>
    <xf numFmtId="173" fontId="11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73" fontId="8" fillId="0" borderId="29" xfId="2" applyNumberFormat="1" applyFont="1" applyFill="1" applyBorder="1" applyAlignment="1" applyProtection="1">
      <alignment horizontal="right" vertical="center" wrapText="1" indent="1"/>
    </xf>
    <xf numFmtId="173" fontId="13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73" fontId="13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73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73" fontId="15" fillId="0" borderId="5" xfId="1" quotePrefix="1" applyNumberFormat="1" applyFont="1" applyBorder="1" applyAlignment="1" applyProtection="1">
      <alignment horizontal="right" vertical="center" wrapText="1" indent="1"/>
    </xf>
    <xf numFmtId="173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73" fontId="13" fillId="0" borderId="36" xfId="0" applyNumberFormat="1" applyFont="1" applyFill="1" applyBorder="1" applyAlignment="1" applyProtection="1">
      <alignment vertical="center" wrapText="1"/>
      <protection locked="0"/>
    </xf>
    <xf numFmtId="173" fontId="13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5" xfId="1" applyNumberFormat="1" applyFont="1" applyBorder="1" applyAlignment="1" applyProtection="1">
      <alignment horizontal="right" vertical="center" wrapText="1" indent="1"/>
    </xf>
    <xf numFmtId="173" fontId="13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73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73" fontId="13" fillId="0" borderId="14" xfId="2" applyNumberFormat="1" applyFont="1" applyFill="1" applyBorder="1" applyAlignment="1" applyProtection="1">
      <alignment horizontal="right" vertical="center" wrapText="1" indent="1"/>
    </xf>
    <xf numFmtId="173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7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73" fontId="13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0" xfId="16" applyNumberFormat="1" applyFont="1" applyBorder="1" applyAlignment="1" applyProtection="1">
      <alignment vertical="center"/>
      <protection locked="0"/>
    </xf>
    <xf numFmtId="165" fontId="16" fillId="0" borderId="27" xfId="2" applyNumberFormat="1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165" fontId="16" fillId="0" borderId="27" xfId="2" applyNumberFormat="1" applyFont="1" applyFill="1" applyBorder="1" applyAlignment="1" applyProtection="1">
      <alignment horizontal="left"/>
    </xf>
    <xf numFmtId="0" fontId="20" fillId="0" borderId="0" xfId="2" applyFont="1" applyFill="1" applyAlignment="1" applyProtection="1">
      <alignment horizontal="center"/>
    </xf>
    <xf numFmtId="165" fontId="21" fillId="0" borderId="22" xfId="1" applyNumberFormat="1" applyFont="1" applyFill="1" applyBorder="1" applyAlignment="1" applyProtection="1">
      <alignment horizontal="center" vertical="center" wrapText="1"/>
    </xf>
    <xf numFmtId="165" fontId="21" fillId="0" borderId="23" xfId="1" applyNumberFormat="1" applyFont="1" applyFill="1" applyBorder="1" applyAlignment="1" applyProtection="1">
      <alignment horizontal="center" vertical="center" wrapText="1"/>
    </xf>
    <xf numFmtId="165" fontId="24" fillId="0" borderId="43" xfId="1" applyNumberFormat="1" applyFont="1" applyFill="1" applyBorder="1" applyAlignment="1" applyProtection="1">
      <alignment horizontal="center" vertical="center" wrapText="1"/>
    </xf>
    <xf numFmtId="165" fontId="21" fillId="0" borderId="44" xfId="1" applyNumberFormat="1" applyFont="1" applyFill="1" applyBorder="1" applyAlignment="1" applyProtection="1">
      <alignment horizontal="center" vertical="center" wrapText="1"/>
    </xf>
    <xf numFmtId="165" fontId="21" fillId="0" borderId="45" xfId="1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Fill="1" applyAlignment="1" applyProtection="1">
      <alignment horizontal="center" vertical="center" wrapText="1"/>
    </xf>
    <xf numFmtId="0" fontId="47" fillId="0" borderId="0" xfId="12" applyFont="1" applyAlignment="1" applyProtection="1">
      <alignment horizontal="center"/>
      <protection locked="0"/>
    </xf>
    <xf numFmtId="0" fontId="5" fillId="0" borderId="0" xfId="12" applyFont="1" applyAlignment="1">
      <alignment horizontal="center" wrapText="1"/>
    </xf>
    <xf numFmtId="0" fontId="5" fillId="0" borderId="0" xfId="12" applyFont="1" applyAlignment="1">
      <alignment horizontal="center"/>
    </xf>
    <xf numFmtId="0" fontId="5" fillId="0" borderId="1" xfId="12" applyFont="1" applyBorder="1" applyAlignment="1">
      <alignment horizontal="center" vertical="center"/>
    </xf>
    <xf numFmtId="0" fontId="5" fillId="0" borderId="17" xfId="12" applyFont="1" applyBorder="1" applyAlignment="1">
      <alignment horizontal="center" vertical="center"/>
    </xf>
    <xf numFmtId="0" fontId="5" fillId="0" borderId="19" xfId="12" applyFont="1" applyBorder="1" applyAlignment="1">
      <alignment horizontal="center" vertical="center"/>
    </xf>
    <xf numFmtId="0" fontId="55" fillId="0" borderId="0" xfId="1" applyFont="1" applyAlignment="1" applyProtection="1">
      <alignment horizontal="center" vertical="top" wrapText="1"/>
      <protection locked="0"/>
    </xf>
    <xf numFmtId="0" fontId="40" fillId="0" borderId="0" xfId="15" applyAlignment="1">
      <alignment horizontal="left"/>
    </xf>
    <xf numFmtId="0" fontId="60" fillId="0" borderId="0" xfId="15" applyFont="1" applyAlignment="1">
      <alignment horizontal="center" vertical="center" wrapText="1"/>
    </xf>
    <xf numFmtId="0" fontId="60" fillId="0" borderId="0" xfId="15" applyFont="1" applyAlignment="1">
      <alignment horizontal="center" vertical="center"/>
    </xf>
    <xf numFmtId="0" fontId="42" fillId="0" borderId="28" xfId="15" applyFont="1" applyBorder="1" applyAlignment="1">
      <alignment horizontal="center" vertical="center" wrapText="1"/>
    </xf>
    <xf numFmtId="0" fontId="42" fillId="0" borderId="25" xfId="15" applyFont="1" applyBorder="1" applyAlignment="1">
      <alignment horizontal="center" vertical="center" wrapText="1"/>
    </xf>
    <xf numFmtId="0" fontId="42" fillId="0" borderId="13" xfId="15" applyFont="1" applyBorder="1" applyAlignment="1">
      <alignment horizontal="center" vertical="center" wrapText="1"/>
    </xf>
    <xf numFmtId="0" fontId="25" fillId="0" borderId="2" xfId="16" applyFont="1" applyBorder="1" applyAlignment="1">
      <alignment horizontal="center" vertical="center" textRotation="90"/>
    </xf>
    <xf numFmtId="0" fontId="25" fillId="0" borderId="26" xfId="16" applyFont="1" applyBorder="1" applyAlignment="1">
      <alignment horizontal="center" vertical="center" textRotation="90"/>
    </xf>
    <xf numFmtId="0" fontId="25" fillId="0" borderId="12" xfId="16" applyFont="1" applyBorder="1" applyAlignment="1">
      <alignment horizontal="center" vertical="center" textRotation="90"/>
    </xf>
    <xf numFmtId="0" fontId="62" fillId="0" borderId="35" xfId="15" applyFont="1" applyBorder="1" applyAlignment="1">
      <alignment horizontal="center" vertical="center" wrapText="1"/>
    </xf>
    <xf numFmtId="0" fontId="62" fillId="0" borderId="9" xfId="15" applyFont="1" applyBorder="1" applyAlignment="1">
      <alignment horizontal="center" vertical="center" wrapText="1"/>
    </xf>
    <xf numFmtId="0" fontId="62" fillId="0" borderId="9" xfId="15" applyFont="1" applyBorder="1" applyAlignment="1">
      <alignment horizontal="center" wrapText="1"/>
    </xf>
    <xf numFmtId="0" fontId="40" fillId="0" borderId="0" xfId="15" applyAlignment="1">
      <alignment horizontal="center"/>
    </xf>
    <xf numFmtId="0" fontId="22" fillId="0" borderId="0" xfId="16" applyFont="1" applyAlignment="1">
      <alignment horizontal="center" vertical="center" wrapText="1"/>
    </xf>
    <xf numFmtId="0" fontId="20" fillId="0" borderId="0" xfId="16" applyFont="1" applyAlignment="1">
      <alignment horizontal="center" vertical="center" wrapText="1"/>
    </xf>
    <xf numFmtId="0" fontId="20" fillId="0" borderId="34" xfId="16" applyFont="1" applyBorder="1" applyAlignment="1">
      <alignment horizontal="center" vertical="center" wrapText="1"/>
    </xf>
    <xf numFmtId="0" fontId="20" fillId="0" borderId="8" xfId="16" applyFont="1" applyBorder="1" applyAlignment="1">
      <alignment horizontal="center" vertical="center" wrapText="1"/>
    </xf>
    <xf numFmtId="0" fontId="25" fillId="0" borderId="35" xfId="16" applyFont="1" applyBorder="1" applyAlignment="1">
      <alignment horizontal="center" vertical="center" textRotation="90"/>
    </xf>
    <xf numFmtId="0" fontId="25" fillId="0" borderId="9" xfId="16" applyFont="1" applyBorder="1" applyAlignment="1">
      <alignment horizontal="center" vertical="center" textRotation="90"/>
    </xf>
    <xf numFmtId="0" fontId="6" fillId="0" borderId="36" xfId="16" applyFont="1" applyBorder="1" applyAlignment="1">
      <alignment horizontal="center" vertical="center" wrapText="1"/>
    </xf>
    <xf numFmtId="0" fontId="6" fillId="0" borderId="10" xfId="16" applyFont="1" applyBorder="1" applyAlignment="1">
      <alignment horizontal="center" vertical="center"/>
    </xf>
    <xf numFmtId="0" fontId="15" fillId="0" borderId="1" xfId="15" applyFont="1" applyBorder="1" applyAlignment="1">
      <alignment horizontal="left"/>
    </xf>
    <xf numFmtId="0" fontId="15" fillId="0" borderId="18" xfId="15" applyFont="1" applyBorder="1" applyAlignment="1">
      <alignment horizontal="left"/>
    </xf>
    <xf numFmtId="3" fontId="40" fillId="0" borderId="0" xfId="15" applyNumberFormat="1" applyAlignment="1">
      <alignment horizontal="center"/>
    </xf>
    <xf numFmtId="165" fontId="4" fillId="0" borderId="1" xfId="1" applyNumberFormat="1" applyFont="1" applyBorder="1" applyAlignment="1">
      <alignment horizontal="left" vertical="center" wrapText="1" indent="2"/>
    </xf>
    <xf numFmtId="165" fontId="4" fillId="0" borderId="17" xfId="1" applyNumberFormat="1" applyFont="1" applyBorder="1" applyAlignment="1">
      <alignment horizontal="left" vertical="center" wrapText="1" indent="2"/>
    </xf>
    <xf numFmtId="165" fontId="20" fillId="0" borderId="0" xfId="1" applyNumberFormat="1" applyFont="1" applyAlignment="1">
      <alignment horizontal="center" vertical="center" wrapText="1"/>
    </xf>
    <xf numFmtId="165" fontId="4" fillId="0" borderId="22" xfId="1" applyNumberFormat="1" applyFont="1" applyBorder="1" applyAlignment="1">
      <alignment horizontal="center" vertical="center" wrapText="1"/>
    </xf>
    <xf numFmtId="165" fontId="4" fillId="0" borderId="23" xfId="1" applyNumberFormat="1" applyFont="1" applyBorder="1" applyAlignment="1">
      <alignment horizontal="center" vertical="center" wrapText="1"/>
    </xf>
    <xf numFmtId="165" fontId="4" fillId="0" borderId="22" xfId="1" applyNumberFormat="1" applyFont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/>
    </xf>
    <xf numFmtId="165" fontId="4" fillId="0" borderId="65" xfId="1" applyNumberFormat="1" applyFont="1" applyBorder="1" applyAlignment="1">
      <alignment horizontal="center" vertical="center"/>
    </xf>
    <xf numFmtId="165" fontId="4" fillId="0" borderId="63" xfId="1" applyNumberFormat="1" applyFont="1" applyBorder="1" applyAlignment="1">
      <alignment horizontal="center" vertical="center"/>
    </xf>
    <xf numFmtId="165" fontId="4" fillId="0" borderId="62" xfId="1" applyNumberFormat="1" applyFont="1" applyBorder="1" applyAlignment="1">
      <alignment horizontal="center" vertical="center"/>
    </xf>
    <xf numFmtId="0" fontId="4" fillId="0" borderId="47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4" fillId="0" borderId="48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22" fillId="0" borderId="18" xfId="1" applyFont="1" applyBorder="1" applyAlignment="1">
      <alignment horizontal="left" vertical="center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70" fillId="0" borderId="27" xfId="1" applyFont="1" applyBorder="1" applyAlignment="1">
      <alignment horizontal="right"/>
    </xf>
    <xf numFmtId="0" fontId="4" fillId="0" borderId="47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/>
    </xf>
    <xf numFmtId="0" fontId="21" fillId="0" borderId="19" xfId="1" applyFont="1" applyBorder="1" applyAlignment="1">
      <alignment horizontal="center"/>
    </xf>
    <xf numFmtId="0" fontId="4" fillId="0" borderId="29" xfId="1" applyFont="1" applyBorder="1" applyAlignment="1">
      <alignment horizontal="center" vertical="center" wrapText="1"/>
    </xf>
    <xf numFmtId="0" fontId="4" fillId="0" borderId="73" xfId="1" applyFont="1" applyBorder="1" applyAlignment="1">
      <alignment horizontal="center" vertical="center" wrapText="1"/>
    </xf>
    <xf numFmtId="0" fontId="72" fillId="0" borderId="0" xfId="1" applyFont="1" applyAlignment="1" applyProtection="1">
      <alignment horizontal="center" vertical="center" wrapText="1"/>
      <protection locked="0"/>
    </xf>
    <xf numFmtId="0" fontId="73" fillId="0" borderId="3" xfId="1" applyFont="1" applyBorder="1" applyAlignment="1">
      <alignment wrapText="1"/>
    </xf>
    <xf numFmtId="0" fontId="73" fillId="0" borderId="4" xfId="1" applyFont="1" applyBorder="1" applyAlignment="1">
      <alignment wrapText="1"/>
    </xf>
    <xf numFmtId="0" fontId="11" fillId="0" borderId="43" xfId="1" applyFont="1" applyBorder="1" applyAlignment="1">
      <alignment horizontal="justify" vertical="center" wrapText="1"/>
    </xf>
    <xf numFmtId="165" fontId="1" fillId="0" borderId="74" xfId="1" applyNumberFormat="1" applyBorder="1" applyAlignment="1" applyProtection="1">
      <alignment horizontal="left" vertical="center" wrapText="1"/>
      <protection locked="0"/>
    </xf>
    <xf numFmtId="165" fontId="1" fillId="0" borderId="75" xfId="1" applyNumberFormat="1" applyBorder="1" applyAlignment="1" applyProtection="1">
      <alignment horizontal="left" vertical="center" wrapText="1"/>
      <protection locked="0"/>
    </xf>
    <xf numFmtId="165" fontId="22" fillId="0" borderId="1" xfId="1" applyNumberFormat="1" applyFont="1" applyBorder="1" applyAlignment="1">
      <alignment horizontal="left" vertical="center" wrapText="1" indent="2"/>
    </xf>
    <xf numFmtId="165" fontId="22" fillId="0" borderId="19" xfId="1" applyNumberFormat="1" applyFont="1" applyBorder="1" applyAlignment="1">
      <alignment horizontal="left" vertical="center" wrapText="1" indent="2"/>
    </xf>
    <xf numFmtId="165" fontId="4" fillId="0" borderId="21" xfId="1" applyNumberFormat="1" applyFont="1" applyBorder="1" applyAlignment="1" applyProtection="1">
      <alignment horizontal="center" vertical="center" wrapText="1"/>
      <protection locked="0"/>
    </xf>
    <xf numFmtId="165" fontId="8" fillId="0" borderId="21" xfId="1" applyNumberFormat="1" applyFont="1" applyBorder="1" applyAlignment="1" applyProtection="1">
      <alignment horizontal="center" vertical="center" wrapText="1"/>
      <protection locked="0"/>
    </xf>
    <xf numFmtId="165" fontId="8" fillId="0" borderId="21" xfId="1" applyNumberFormat="1" applyFont="1" applyBorder="1" applyAlignment="1" applyProtection="1">
      <alignment horizontal="center" vertical="center"/>
      <protection locked="0"/>
    </xf>
    <xf numFmtId="167" fontId="39" fillId="0" borderId="43" xfId="1" applyNumberFormat="1" applyFont="1" applyBorder="1" applyAlignment="1" applyProtection="1">
      <alignment horizontal="left" vertical="center" wrapText="1"/>
      <protection locked="0"/>
    </xf>
    <xf numFmtId="165" fontId="4" fillId="0" borderId="47" xfId="1" applyNumberFormat="1" applyFont="1" applyBorder="1" applyAlignment="1" applyProtection="1">
      <alignment horizontal="center" vertical="center"/>
      <protection locked="0"/>
    </xf>
    <xf numFmtId="165" fontId="4" fillId="0" borderId="40" xfId="1" applyNumberFormat="1" applyFont="1" applyBorder="1" applyAlignment="1" applyProtection="1">
      <alignment horizontal="center" vertical="center"/>
      <protection locked="0"/>
    </xf>
    <xf numFmtId="165" fontId="4" fillId="0" borderId="49" xfId="1" applyNumberFormat="1" applyFont="1" applyBorder="1" applyAlignment="1" applyProtection="1">
      <alignment horizontal="center" vertical="center"/>
      <protection locked="0"/>
    </xf>
    <xf numFmtId="165" fontId="21" fillId="0" borderId="21" xfId="1" applyNumberFormat="1" applyFont="1" applyBorder="1" applyAlignment="1" applyProtection="1">
      <alignment horizontal="center" vertical="center" wrapText="1"/>
      <protection locked="0"/>
    </xf>
    <xf numFmtId="165" fontId="4" fillId="0" borderId="22" xfId="1" applyNumberFormat="1" applyFont="1" applyBorder="1" applyAlignment="1" applyProtection="1">
      <alignment horizontal="center" vertical="center" wrapText="1"/>
      <protection locked="0"/>
    </xf>
    <xf numFmtId="165" fontId="4" fillId="0" borderId="42" xfId="1" applyNumberFormat="1" applyFont="1" applyBorder="1" applyAlignment="1" applyProtection="1">
      <alignment horizontal="center" vertical="center" wrapText="1"/>
      <protection locked="0"/>
    </xf>
    <xf numFmtId="167" fontId="5" fillId="0" borderId="0" xfId="1" applyNumberFormat="1" applyFont="1" applyAlignment="1" applyProtection="1">
      <alignment horizontal="center" vertical="center" wrapText="1"/>
      <protection locked="0"/>
    </xf>
    <xf numFmtId="165" fontId="6" fillId="0" borderId="27" xfId="1" applyNumberFormat="1" applyFont="1" applyBorder="1" applyAlignment="1" applyProtection="1">
      <alignment horizontal="right" vertical="center"/>
      <protection locked="0"/>
    </xf>
    <xf numFmtId="165" fontId="22" fillId="0" borderId="1" xfId="1" applyNumberFormat="1" applyFont="1" applyBorder="1" applyAlignment="1">
      <alignment horizontal="center" vertical="center" wrapText="1"/>
    </xf>
    <xf numFmtId="165" fontId="22" fillId="0" borderId="19" xfId="1" applyNumberFormat="1" applyFont="1" applyBorder="1" applyAlignment="1">
      <alignment horizontal="center" vertical="center" wrapText="1"/>
    </xf>
    <xf numFmtId="165" fontId="1" fillId="0" borderId="65" xfId="1" applyNumberFormat="1" applyBorder="1" applyAlignment="1" applyProtection="1">
      <alignment horizontal="left" vertical="center" wrapText="1"/>
      <protection locked="0"/>
    </xf>
    <xf numFmtId="165" fontId="1" fillId="0" borderId="63" xfId="1" applyNumberFormat="1" applyBorder="1" applyAlignment="1" applyProtection="1">
      <alignment horizontal="left" vertical="center" wrapText="1"/>
      <protection locked="0"/>
    </xf>
    <xf numFmtId="165" fontId="77" fillId="0" borderId="0" xfId="1" applyNumberFormat="1" applyFont="1" applyAlignment="1" applyProtection="1">
      <alignment horizontal="right" vertical="center" wrapText="1"/>
      <protection locked="0"/>
    </xf>
    <xf numFmtId="0" fontId="77" fillId="0" borderId="0" xfId="1" applyFont="1" applyAlignment="1" applyProtection="1">
      <alignment horizontal="right" vertical="center" wrapText="1"/>
      <protection locked="0"/>
    </xf>
    <xf numFmtId="165" fontId="20" fillId="0" borderId="0" xfId="1" applyNumberFormat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165" fontId="20" fillId="0" borderId="0" xfId="1" applyNumberFormat="1" applyFont="1" applyAlignment="1" applyProtection="1">
      <alignment horizontal="left" vertical="center" wrapText="1"/>
      <protection locked="0"/>
    </xf>
    <xf numFmtId="165" fontId="1" fillId="0" borderId="0" xfId="1" applyNumberFormat="1" applyAlignment="1" applyProtection="1">
      <alignment horizontal="left" vertical="center" wrapText="1"/>
      <protection locked="0"/>
    </xf>
    <xf numFmtId="0" fontId="28" fillId="0" borderId="63" xfId="3" applyFont="1" applyBorder="1" applyAlignment="1">
      <alignment horizontal="center"/>
    </xf>
    <xf numFmtId="0" fontId="28" fillId="0" borderId="64" xfId="3" applyFont="1" applyBorder="1" applyAlignment="1">
      <alignment horizontal="center"/>
    </xf>
    <xf numFmtId="14" fontId="28" fillId="0" borderId="53" xfId="3" applyNumberFormat="1" applyFont="1" applyBorder="1" applyAlignment="1">
      <alignment horizontal="center"/>
    </xf>
    <xf numFmtId="0" fontId="28" fillId="0" borderId="53" xfId="3" applyFont="1" applyBorder="1" applyAlignment="1">
      <alignment horizontal="center"/>
    </xf>
    <xf numFmtId="0" fontId="28" fillId="0" borderId="37" xfId="3" applyFont="1" applyBorder="1" applyAlignment="1">
      <alignment horizontal="center"/>
    </xf>
    <xf numFmtId="0" fontId="28" fillId="0" borderId="28" xfId="4" applyFont="1" applyBorder="1" applyAlignment="1">
      <alignment horizontal="center" vertical="center" wrapText="1"/>
    </xf>
    <xf numFmtId="0" fontId="28" fillId="0" borderId="25" xfId="4" applyFont="1" applyBorder="1" applyAlignment="1">
      <alignment horizontal="center" vertical="center" wrapText="1"/>
    </xf>
    <xf numFmtId="0" fontId="28" fillId="0" borderId="13" xfId="4" applyFont="1" applyBorder="1" applyAlignment="1">
      <alignment horizontal="center" vertical="center" wrapText="1"/>
    </xf>
    <xf numFmtId="0" fontId="20" fillId="0" borderId="0" xfId="2" applyFont="1" applyFill="1" applyAlignment="1" applyProtection="1">
      <alignment horizont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165" fontId="26" fillId="0" borderId="0" xfId="1" applyNumberFormat="1" applyFont="1" applyAlignment="1" applyProtection="1">
      <alignment horizontal="left" vertical="center" wrapText="1"/>
      <protection locked="0"/>
    </xf>
    <xf numFmtId="165" fontId="7" fillId="0" borderId="47" xfId="1" applyNumberFormat="1" applyFont="1" applyBorder="1" applyAlignment="1">
      <alignment horizontal="center" vertical="center"/>
    </xf>
    <xf numFmtId="165" fontId="7" fillId="0" borderId="40" xfId="1" applyNumberFormat="1" applyFont="1" applyBorder="1" applyAlignment="1">
      <alignment horizontal="center" vertical="center"/>
    </xf>
    <xf numFmtId="165" fontId="7" fillId="0" borderId="49" xfId="1" applyNumberFormat="1" applyFont="1" applyBorder="1" applyAlignment="1">
      <alignment horizontal="center" vertical="center"/>
    </xf>
    <xf numFmtId="165" fontId="22" fillId="0" borderId="47" xfId="1" applyNumberFormat="1" applyFont="1" applyBorder="1" applyAlignment="1">
      <alignment horizontal="center" vertical="center" wrapText="1"/>
    </xf>
    <xf numFmtId="165" fontId="22" fillId="0" borderId="43" xfId="1" applyNumberFormat="1" applyFont="1" applyBorder="1" applyAlignment="1">
      <alignment horizontal="center" vertical="center" wrapText="1"/>
    </xf>
    <xf numFmtId="0" fontId="1" fillId="0" borderId="48" xfId="1" applyBorder="1" applyAlignment="1">
      <alignment horizontal="center" vertical="center" wrapText="1"/>
    </xf>
    <xf numFmtId="165" fontId="7" fillId="0" borderId="22" xfId="1" applyNumberFormat="1" applyFont="1" applyBorder="1" applyAlignment="1">
      <alignment horizontal="center" vertical="center" wrapText="1"/>
    </xf>
    <xf numFmtId="165" fontId="7" fillId="0" borderId="42" xfId="1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</cellXfs>
  <cellStyles count="18">
    <cellStyle name="Ezres" xfId="9" builtinId="3"/>
    <cellStyle name="Ezres 2" xfId="5" xr:uid="{00000000-0005-0000-0000-000001000000}"/>
    <cellStyle name="Ezres 2 2" xfId="13" xr:uid="{00000000-0005-0000-0000-000002000000}"/>
    <cellStyle name="Ezres 3" xfId="6" xr:uid="{00000000-0005-0000-0000-000003000000}"/>
    <cellStyle name="Hiperhivatkozás" xfId="7" xr:uid="{00000000-0005-0000-0000-000004000000}"/>
    <cellStyle name="Már látott hiperhivatkozás" xfId="8" xr:uid="{00000000-0005-0000-0000-000005000000}"/>
    <cellStyle name="Normál" xfId="0" builtinId="0"/>
    <cellStyle name="Normál 2" xfId="1" xr:uid="{00000000-0005-0000-0000-000007000000}"/>
    <cellStyle name="Normál 3 2" xfId="10" xr:uid="{00000000-0005-0000-0000-000008000000}"/>
    <cellStyle name="Normál 4" xfId="11" xr:uid="{00000000-0005-0000-0000-000009000000}"/>
    <cellStyle name="Normál 5" xfId="14" xr:uid="{00000000-0005-0000-0000-00000A000000}"/>
    <cellStyle name="Normál_KVRENMUNKA" xfId="2" xr:uid="{00000000-0005-0000-0000-00000B000000}"/>
    <cellStyle name="Normál_Létszám(15. tábla) 2" xfId="4" xr:uid="{00000000-0005-0000-0000-00000C000000}"/>
    <cellStyle name="Normál_Létszámtábla. (2) 2" xfId="3" xr:uid="{00000000-0005-0000-0000-00000D000000}"/>
    <cellStyle name="Normál_minta" xfId="12" xr:uid="{00000000-0005-0000-0000-00000E000000}"/>
    <cellStyle name="Normál_VAGYONK" xfId="16" xr:uid="{00000000-0005-0000-0000-00000F000000}"/>
    <cellStyle name="Normál_VAGYONKIM" xfId="15" xr:uid="{00000000-0005-0000-0000-000010000000}"/>
    <cellStyle name="Százalék 2" xfId="17" xr:uid="{00000000-0005-0000-0000-000011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Terv_Z&#225;rsz_CD_TKT\szabaly\ZARSZ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rtalom\T&#193;RSUL&#193;S\EXCEL\ZARSZ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Terv_Z&#225;rsz_CD_TKT\szabaly\KVIHA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J1" t="str">
            <v>Forintban!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6. tájékoztató tábla"/>
      <sheetName val="7. tájékoztató tábla"/>
    </sheetNames>
    <sheetDataSet>
      <sheetData sheetId="0">
        <row r="2">
          <cell r="A2">
            <v>2018</v>
          </cell>
        </row>
      </sheetData>
      <sheetData sheetId="1" refreshError="1"/>
      <sheetData sheetId="2" refreshError="1"/>
      <sheetData sheetId="3">
        <row r="2">
          <cell r="I2" t="str">
            <v>Forintban!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F7" t="str">
            <v>Forintban!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28"/>
  <sheetViews>
    <sheetView view="pageBreakPreview" topLeftCell="A107" zoomScale="130" zoomScaleNormal="120" zoomScaleSheetLayoutView="130" workbookViewId="0">
      <selection activeCell="E123" sqref="E123"/>
    </sheetView>
  </sheetViews>
  <sheetFormatPr defaultRowHeight="15.75" x14ac:dyDescent="0.25"/>
  <cols>
    <col min="1" max="1" width="8.140625" style="74" customWidth="1"/>
    <col min="2" max="2" width="65.85546875" style="74" customWidth="1"/>
    <col min="3" max="6" width="12.7109375" style="75" customWidth="1"/>
    <col min="7" max="257" width="9.140625" style="15"/>
    <col min="258" max="258" width="8.140625" style="15" customWidth="1"/>
    <col min="259" max="259" width="78.5703125" style="15" customWidth="1"/>
    <col min="260" max="260" width="18.5703125" style="15" customWidth="1"/>
    <col min="261" max="261" width="7.7109375" style="15" customWidth="1"/>
    <col min="262" max="513" width="9.140625" style="15"/>
    <col min="514" max="514" width="8.140625" style="15" customWidth="1"/>
    <col min="515" max="515" width="78.5703125" style="15" customWidth="1"/>
    <col min="516" max="516" width="18.5703125" style="15" customWidth="1"/>
    <col min="517" max="517" width="7.7109375" style="15" customWidth="1"/>
    <col min="518" max="769" width="9.140625" style="15"/>
    <col min="770" max="770" width="8.140625" style="15" customWidth="1"/>
    <col min="771" max="771" width="78.5703125" style="15" customWidth="1"/>
    <col min="772" max="772" width="18.5703125" style="15" customWidth="1"/>
    <col min="773" max="773" width="7.7109375" style="15" customWidth="1"/>
    <col min="774" max="1025" width="9.140625" style="15"/>
    <col min="1026" max="1026" width="8.140625" style="15" customWidth="1"/>
    <col min="1027" max="1027" width="78.5703125" style="15" customWidth="1"/>
    <col min="1028" max="1028" width="18.5703125" style="15" customWidth="1"/>
    <col min="1029" max="1029" width="7.7109375" style="15" customWidth="1"/>
    <col min="1030" max="1281" width="9.140625" style="15"/>
    <col min="1282" max="1282" width="8.140625" style="15" customWidth="1"/>
    <col min="1283" max="1283" width="78.5703125" style="15" customWidth="1"/>
    <col min="1284" max="1284" width="18.5703125" style="15" customWidth="1"/>
    <col min="1285" max="1285" width="7.7109375" style="15" customWidth="1"/>
    <col min="1286" max="1537" width="9.140625" style="15"/>
    <col min="1538" max="1538" width="8.140625" style="15" customWidth="1"/>
    <col min="1539" max="1539" width="78.5703125" style="15" customWidth="1"/>
    <col min="1540" max="1540" width="18.5703125" style="15" customWidth="1"/>
    <col min="1541" max="1541" width="7.7109375" style="15" customWidth="1"/>
    <col min="1542" max="1793" width="9.140625" style="15"/>
    <col min="1794" max="1794" width="8.140625" style="15" customWidth="1"/>
    <col min="1795" max="1795" width="78.5703125" style="15" customWidth="1"/>
    <col min="1796" max="1796" width="18.5703125" style="15" customWidth="1"/>
    <col min="1797" max="1797" width="7.7109375" style="15" customWidth="1"/>
    <col min="1798" max="2049" width="9.140625" style="15"/>
    <col min="2050" max="2050" width="8.140625" style="15" customWidth="1"/>
    <col min="2051" max="2051" width="78.5703125" style="15" customWidth="1"/>
    <col min="2052" max="2052" width="18.5703125" style="15" customWidth="1"/>
    <col min="2053" max="2053" width="7.7109375" style="15" customWidth="1"/>
    <col min="2054" max="2305" width="9.140625" style="15"/>
    <col min="2306" max="2306" width="8.140625" style="15" customWidth="1"/>
    <col min="2307" max="2307" width="78.5703125" style="15" customWidth="1"/>
    <col min="2308" max="2308" width="18.5703125" style="15" customWidth="1"/>
    <col min="2309" max="2309" width="7.7109375" style="15" customWidth="1"/>
    <col min="2310" max="2561" width="9.140625" style="15"/>
    <col min="2562" max="2562" width="8.140625" style="15" customWidth="1"/>
    <col min="2563" max="2563" width="78.5703125" style="15" customWidth="1"/>
    <col min="2564" max="2564" width="18.5703125" style="15" customWidth="1"/>
    <col min="2565" max="2565" width="7.7109375" style="15" customWidth="1"/>
    <col min="2566" max="2817" width="9.140625" style="15"/>
    <col min="2818" max="2818" width="8.140625" style="15" customWidth="1"/>
    <col min="2819" max="2819" width="78.5703125" style="15" customWidth="1"/>
    <col min="2820" max="2820" width="18.5703125" style="15" customWidth="1"/>
    <col min="2821" max="2821" width="7.7109375" style="15" customWidth="1"/>
    <col min="2822" max="3073" width="9.140625" style="15"/>
    <col min="3074" max="3074" width="8.140625" style="15" customWidth="1"/>
    <col min="3075" max="3075" width="78.5703125" style="15" customWidth="1"/>
    <col min="3076" max="3076" width="18.5703125" style="15" customWidth="1"/>
    <col min="3077" max="3077" width="7.7109375" style="15" customWidth="1"/>
    <col min="3078" max="3329" width="9.140625" style="15"/>
    <col min="3330" max="3330" width="8.140625" style="15" customWidth="1"/>
    <col min="3331" max="3331" width="78.5703125" style="15" customWidth="1"/>
    <col min="3332" max="3332" width="18.5703125" style="15" customWidth="1"/>
    <col min="3333" max="3333" width="7.7109375" style="15" customWidth="1"/>
    <col min="3334" max="3585" width="9.140625" style="15"/>
    <col min="3586" max="3586" width="8.140625" style="15" customWidth="1"/>
    <col min="3587" max="3587" width="78.5703125" style="15" customWidth="1"/>
    <col min="3588" max="3588" width="18.5703125" style="15" customWidth="1"/>
    <col min="3589" max="3589" width="7.7109375" style="15" customWidth="1"/>
    <col min="3590" max="3841" width="9.140625" style="15"/>
    <col min="3842" max="3842" width="8.140625" style="15" customWidth="1"/>
    <col min="3843" max="3843" width="78.5703125" style="15" customWidth="1"/>
    <col min="3844" max="3844" width="18.5703125" style="15" customWidth="1"/>
    <col min="3845" max="3845" width="7.7109375" style="15" customWidth="1"/>
    <col min="3846" max="4097" width="9.140625" style="15"/>
    <col min="4098" max="4098" width="8.140625" style="15" customWidth="1"/>
    <col min="4099" max="4099" width="78.5703125" style="15" customWidth="1"/>
    <col min="4100" max="4100" width="18.5703125" style="15" customWidth="1"/>
    <col min="4101" max="4101" width="7.7109375" style="15" customWidth="1"/>
    <col min="4102" max="4353" width="9.140625" style="15"/>
    <col min="4354" max="4354" width="8.140625" style="15" customWidth="1"/>
    <col min="4355" max="4355" width="78.5703125" style="15" customWidth="1"/>
    <col min="4356" max="4356" width="18.5703125" style="15" customWidth="1"/>
    <col min="4357" max="4357" width="7.7109375" style="15" customWidth="1"/>
    <col min="4358" max="4609" width="9.140625" style="15"/>
    <col min="4610" max="4610" width="8.140625" style="15" customWidth="1"/>
    <col min="4611" max="4611" width="78.5703125" style="15" customWidth="1"/>
    <col min="4612" max="4612" width="18.5703125" style="15" customWidth="1"/>
    <col min="4613" max="4613" width="7.7109375" style="15" customWidth="1"/>
    <col min="4614" max="4865" width="9.140625" style="15"/>
    <col min="4866" max="4866" width="8.140625" style="15" customWidth="1"/>
    <col min="4867" max="4867" width="78.5703125" style="15" customWidth="1"/>
    <col min="4868" max="4868" width="18.5703125" style="15" customWidth="1"/>
    <col min="4869" max="4869" width="7.7109375" style="15" customWidth="1"/>
    <col min="4870" max="5121" width="9.140625" style="15"/>
    <col min="5122" max="5122" width="8.140625" style="15" customWidth="1"/>
    <col min="5123" max="5123" width="78.5703125" style="15" customWidth="1"/>
    <col min="5124" max="5124" width="18.5703125" style="15" customWidth="1"/>
    <col min="5125" max="5125" width="7.7109375" style="15" customWidth="1"/>
    <col min="5126" max="5377" width="9.140625" style="15"/>
    <col min="5378" max="5378" width="8.140625" style="15" customWidth="1"/>
    <col min="5379" max="5379" width="78.5703125" style="15" customWidth="1"/>
    <col min="5380" max="5380" width="18.5703125" style="15" customWidth="1"/>
    <col min="5381" max="5381" width="7.7109375" style="15" customWidth="1"/>
    <col min="5382" max="5633" width="9.140625" style="15"/>
    <col min="5634" max="5634" width="8.140625" style="15" customWidth="1"/>
    <col min="5635" max="5635" width="78.5703125" style="15" customWidth="1"/>
    <col min="5636" max="5636" width="18.5703125" style="15" customWidth="1"/>
    <col min="5637" max="5637" width="7.7109375" style="15" customWidth="1"/>
    <col min="5638" max="5889" width="9.140625" style="15"/>
    <col min="5890" max="5890" width="8.140625" style="15" customWidth="1"/>
    <col min="5891" max="5891" width="78.5703125" style="15" customWidth="1"/>
    <col min="5892" max="5892" width="18.5703125" style="15" customWidth="1"/>
    <col min="5893" max="5893" width="7.7109375" style="15" customWidth="1"/>
    <col min="5894" max="6145" width="9.140625" style="15"/>
    <col min="6146" max="6146" width="8.140625" style="15" customWidth="1"/>
    <col min="6147" max="6147" width="78.5703125" style="15" customWidth="1"/>
    <col min="6148" max="6148" width="18.5703125" style="15" customWidth="1"/>
    <col min="6149" max="6149" width="7.7109375" style="15" customWidth="1"/>
    <col min="6150" max="6401" width="9.140625" style="15"/>
    <col min="6402" max="6402" width="8.140625" style="15" customWidth="1"/>
    <col min="6403" max="6403" width="78.5703125" style="15" customWidth="1"/>
    <col min="6404" max="6404" width="18.5703125" style="15" customWidth="1"/>
    <col min="6405" max="6405" width="7.7109375" style="15" customWidth="1"/>
    <col min="6406" max="6657" width="9.140625" style="15"/>
    <col min="6658" max="6658" width="8.140625" style="15" customWidth="1"/>
    <col min="6659" max="6659" width="78.5703125" style="15" customWidth="1"/>
    <col min="6660" max="6660" width="18.5703125" style="15" customWidth="1"/>
    <col min="6661" max="6661" width="7.7109375" style="15" customWidth="1"/>
    <col min="6662" max="6913" width="9.140625" style="15"/>
    <col min="6914" max="6914" width="8.140625" style="15" customWidth="1"/>
    <col min="6915" max="6915" width="78.5703125" style="15" customWidth="1"/>
    <col min="6916" max="6916" width="18.5703125" style="15" customWidth="1"/>
    <col min="6917" max="6917" width="7.7109375" style="15" customWidth="1"/>
    <col min="6918" max="7169" width="9.140625" style="15"/>
    <col min="7170" max="7170" width="8.140625" style="15" customWidth="1"/>
    <col min="7171" max="7171" width="78.5703125" style="15" customWidth="1"/>
    <col min="7172" max="7172" width="18.5703125" style="15" customWidth="1"/>
    <col min="7173" max="7173" width="7.7109375" style="15" customWidth="1"/>
    <col min="7174" max="7425" width="9.140625" style="15"/>
    <col min="7426" max="7426" width="8.140625" style="15" customWidth="1"/>
    <col min="7427" max="7427" width="78.5703125" style="15" customWidth="1"/>
    <col min="7428" max="7428" width="18.5703125" style="15" customWidth="1"/>
    <col min="7429" max="7429" width="7.7109375" style="15" customWidth="1"/>
    <col min="7430" max="7681" width="9.140625" style="15"/>
    <col min="7682" max="7682" width="8.140625" style="15" customWidth="1"/>
    <col min="7683" max="7683" width="78.5703125" style="15" customWidth="1"/>
    <col min="7684" max="7684" width="18.5703125" style="15" customWidth="1"/>
    <col min="7685" max="7685" width="7.7109375" style="15" customWidth="1"/>
    <col min="7686" max="7937" width="9.140625" style="15"/>
    <col min="7938" max="7938" width="8.140625" style="15" customWidth="1"/>
    <col min="7939" max="7939" width="78.5703125" style="15" customWidth="1"/>
    <col min="7940" max="7940" width="18.5703125" style="15" customWidth="1"/>
    <col min="7941" max="7941" width="7.7109375" style="15" customWidth="1"/>
    <col min="7942" max="8193" width="9.140625" style="15"/>
    <col min="8194" max="8194" width="8.140625" style="15" customWidth="1"/>
    <col min="8195" max="8195" width="78.5703125" style="15" customWidth="1"/>
    <col min="8196" max="8196" width="18.5703125" style="15" customWidth="1"/>
    <col min="8197" max="8197" width="7.7109375" style="15" customWidth="1"/>
    <col min="8198" max="8449" width="9.140625" style="15"/>
    <col min="8450" max="8450" width="8.140625" style="15" customWidth="1"/>
    <col min="8451" max="8451" width="78.5703125" style="15" customWidth="1"/>
    <col min="8452" max="8452" width="18.5703125" style="15" customWidth="1"/>
    <col min="8453" max="8453" width="7.7109375" style="15" customWidth="1"/>
    <col min="8454" max="8705" width="9.140625" style="15"/>
    <col min="8706" max="8706" width="8.140625" style="15" customWidth="1"/>
    <col min="8707" max="8707" width="78.5703125" style="15" customWidth="1"/>
    <col min="8708" max="8708" width="18.5703125" style="15" customWidth="1"/>
    <col min="8709" max="8709" width="7.7109375" style="15" customWidth="1"/>
    <col min="8710" max="8961" width="9.140625" style="15"/>
    <col min="8962" max="8962" width="8.140625" style="15" customWidth="1"/>
    <col min="8963" max="8963" width="78.5703125" style="15" customWidth="1"/>
    <col min="8964" max="8964" width="18.5703125" style="15" customWidth="1"/>
    <col min="8965" max="8965" width="7.7109375" style="15" customWidth="1"/>
    <col min="8966" max="9217" width="9.140625" style="15"/>
    <col min="9218" max="9218" width="8.140625" style="15" customWidth="1"/>
    <col min="9219" max="9219" width="78.5703125" style="15" customWidth="1"/>
    <col min="9220" max="9220" width="18.5703125" style="15" customWidth="1"/>
    <col min="9221" max="9221" width="7.7109375" style="15" customWidth="1"/>
    <col min="9222" max="9473" width="9.140625" style="15"/>
    <col min="9474" max="9474" width="8.140625" style="15" customWidth="1"/>
    <col min="9475" max="9475" width="78.5703125" style="15" customWidth="1"/>
    <col min="9476" max="9476" width="18.5703125" style="15" customWidth="1"/>
    <col min="9477" max="9477" width="7.7109375" style="15" customWidth="1"/>
    <col min="9478" max="9729" width="9.140625" style="15"/>
    <col min="9730" max="9730" width="8.140625" style="15" customWidth="1"/>
    <col min="9731" max="9731" width="78.5703125" style="15" customWidth="1"/>
    <col min="9732" max="9732" width="18.5703125" style="15" customWidth="1"/>
    <col min="9733" max="9733" width="7.7109375" style="15" customWidth="1"/>
    <col min="9734" max="9985" width="9.140625" style="15"/>
    <col min="9986" max="9986" width="8.140625" style="15" customWidth="1"/>
    <col min="9987" max="9987" width="78.5703125" style="15" customWidth="1"/>
    <col min="9988" max="9988" width="18.5703125" style="15" customWidth="1"/>
    <col min="9989" max="9989" width="7.7109375" style="15" customWidth="1"/>
    <col min="9990" max="10241" width="9.140625" style="15"/>
    <col min="10242" max="10242" width="8.140625" style="15" customWidth="1"/>
    <col min="10243" max="10243" width="78.5703125" style="15" customWidth="1"/>
    <col min="10244" max="10244" width="18.5703125" style="15" customWidth="1"/>
    <col min="10245" max="10245" width="7.7109375" style="15" customWidth="1"/>
    <col min="10246" max="10497" width="9.140625" style="15"/>
    <col min="10498" max="10498" width="8.140625" style="15" customWidth="1"/>
    <col min="10499" max="10499" width="78.5703125" style="15" customWidth="1"/>
    <col min="10500" max="10500" width="18.5703125" style="15" customWidth="1"/>
    <col min="10501" max="10501" width="7.7109375" style="15" customWidth="1"/>
    <col min="10502" max="10753" width="9.140625" style="15"/>
    <col min="10754" max="10754" width="8.140625" style="15" customWidth="1"/>
    <col min="10755" max="10755" width="78.5703125" style="15" customWidth="1"/>
    <col min="10756" max="10756" width="18.5703125" style="15" customWidth="1"/>
    <col min="10757" max="10757" width="7.7109375" style="15" customWidth="1"/>
    <col min="10758" max="11009" width="9.140625" style="15"/>
    <col min="11010" max="11010" width="8.140625" style="15" customWidth="1"/>
    <col min="11011" max="11011" width="78.5703125" style="15" customWidth="1"/>
    <col min="11012" max="11012" width="18.5703125" style="15" customWidth="1"/>
    <col min="11013" max="11013" width="7.7109375" style="15" customWidth="1"/>
    <col min="11014" max="11265" width="9.140625" style="15"/>
    <col min="11266" max="11266" width="8.140625" style="15" customWidth="1"/>
    <col min="11267" max="11267" width="78.5703125" style="15" customWidth="1"/>
    <col min="11268" max="11268" width="18.5703125" style="15" customWidth="1"/>
    <col min="11269" max="11269" width="7.7109375" style="15" customWidth="1"/>
    <col min="11270" max="11521" width="9.140625" style="15"/>
    <col min="11522" max="11522" width="8.140625" style="15" customWidth="1"/>
    <col min="11523" max="11523" width="78.5703125" style="15" customWidth="1"/>
    <col min="11524" max="11524" width="18.5703125" style="15" customWidth="1"/>
    <col min="11525" max="11525" width="7.7109375" style="15" customWidth="1"/>
    <col min="11526" max="11777" width="9.140625" style="15"/>
    <col min="11778" max="11778" width="8.140625" style="15" customWidth="1"/>
    <col min="11779" max="11779" width="78.5703125" style="15" customWidth="1"/>
    <col min="11780" max="11780" width="18.5703125" style="15" customWidth="1"/>
    <col min="11781" max="11781" width="7.7109375" style="15" customWidth="1"/>
    <col min="11782" max="12033" width="9.140625" style="15"/>
    <col min="12034" max="12034" width="8.140625" style="15" customWidth="1"/>
    <col min="12035" max="12035" width="78.5703125" style="15" customWidth="1"/>
    <col min="12036" max="12036" width="18.5703125" style="15" customWidth="1"/>
    <col min="12037" max="12037" width="7.7109375" style="15" customWidth="1"/>
    <col min="12038" max="12289" width="9.140625" style="15"/>
    <col min="12290" max="12290" width="8.140625" style="15" customWidth="1"/>
    <col min="12291" max="12291" width="78.5703125" style="15" customWidth="1"/>
    <col min="12292" max="12292" width="18.5703125" style="15" customWidth="1"/>
    <col min="12293" max="12293" width="7.7109375" style="15" customWidth="1"/>
    <col min="12294" max="12545" width="9.140625" style="15"/>
    <col min="12546" max="12546" width="8.140625" style="15" customWidth="1"/>
    <col min="12547" max="12547" width="78.5703125" style="15" customWidth="1"/>
    <col min="12548" max="12548" width="18.5703125" style="15" customWidth="1"/>
    <col min="12549" max="12549" width="7.7109375" style="15" customWidth="1"/>
    <col min="12550" max="12801" width="9.140625" style="15"/>
    <col min="12802" max="12802" width="8.140625" style="15" customWidth="1"/>
    <col min="12803" max="12803" width="78.5703125" style="15" customWidth="1"/>
    <col min="12804" max="12804" width="18.5703125" style="15" customWidth="1"/>
    <col min="12805" max="12805" width="7.7109375" style="15" customWidth="1"/>
    <col min="12806" max="13057" width="9.140625" style="15"/>
    <col min="13058" max="13058" width="8.140625" style="15" customWidth="1"/>
    <col min="13059" max="13059" width="78.5703125" style="15" customWidth="1"/>
    <col min="13060" max="13060" width="18.5703125" style="15" customWidth="1"/>
    <col min="13061" max="13061" width="7.7109375" style="15" customWidth="1"/>
    <col min="13062" max="13313" width="9.140625" style="15"/>
    <col min="13314" max="13314" width="8.140625" style="15" customWidth="1"/>
    <col min="13315" max="13315" width="78.5703125" style="15" customWidth="1"/>
    <col min="13316" max="13316" width="18.5703125" style="15" customWidth="1"/>
    <col min="13317" max="13317" width="7.7109375" style="15" customWidth="1"/>
    <col min="13318" max="13569" width="9.140625" style="15"/>
    <col min="13570" max="13570" width="8.140625" style="15" customWidth="1"/>
    <col min="13571" max="13571" width="78.5703125" style="15" customWidth="1"/>
    <col min="13572" max="13572" width="18.5703125" style="15" customWidth="1"/>
    <col min="13573" max="13573" width="7.7109375" style="15" customWidth="1"/>
    <col min="13574" max="13825" width="9.140625" style="15"/>
    <col min="13826" max="13826" width="8.140625" style="15" customWidth="1"/>
    <col min="13827" max="13827" width="78.5703125" style="15" customWidth="1"/>
    <col min="13828" max="13828" width="18.5703125" style="15" customWidth="1"/>
    <col min="13829" max="13829" width="7.7109375" style="15" customWidth="1"/>
    <col min="13830" max="14081" width="9.140625" style="15"/>
    <col min="14082" max="14082" width="8.140625" style="15" customWidth="1"/>
    <col min="14083" max="14083" width="78.5703125" style="15" customWidth="1"/>
    <col min="14084" max="14084" width="18.5703125" style="15" customWidth="1"/>
    <col min="14085" max="14085" width="7.7109375" style="15" customWidth="1"/>
    <col min="14086" max="14337" width="9.140625" style="15"/>
    <col min="14338" max="14338" width="8.140625" style="15" customWidth="1"/>
    <col min="14339" max="14339" width="78.5703125" style="15" customWidth="1"/>
    <col min="14340" max="14340" width="18.5703125" style="15" customWidth="1"/>
    <col min="14341" max="14341" width="7.7109375" style="15" customWidth="1"/>
    <col min="14342" max="14593" width="9.140625" style="15"/>
    <col min="14594" max="14594" width="8.140625" style="15" customWidth="1"/>
    <col min="14595" max="14595" width="78.5703125" style="15" customWidth="1"/>
    <col min="14596" max="14596" width="18.5703125" style="15" customWidth="1"/>
    <col min="14597" max="14597" width="7.7109375" style="15" customWidth="1"/>
    <col min="14598" max="14849" width="9.140625" style="15"/>
    <col min="14850" max="14850" width="8.140625" style="15" customWidth="1"/>
    <col min="14851" max="14851" width="78.5703125" style="15" customWidth="1"/>
    <col min="14852" max="14852" width="18.5703125" style="15" customWidth="1"/>
    <col min="14853" max="14853" width="7.7109375" style="15" customWidth="1"/>
    <col min="14854" max="15105" width="9.140625" style="15"/>
    <col min="15106" max="15106" width="8.140625" style="15" customWidth="1"/>
    <col min="15107" max="15107" width="78.5703125" style="15" customWidth="1"/>
    <col min="15108" max="15108" width="18.5703125" style="15" customWidth="1"/>
    <col min="15109" max="15109" width="7.7109375" style="15" customWidth="1"/>
    <col min="15110" max="15361" width="9.140625" style="15"/>
    <col min="15362" max="15362" width="8.140625" style="15" customWidth="1"/>
    <col min="15363" max="15363" width="78.5703125" style="15" customWidth="1"/>
    <col min="15364" max="15364" width="18.5703125" style="15" customWidth="1"/>
    <col min="15365" max="15365" width="7.7109375" style="15" customWidth="1"/>
    <col min="15366" max="15617" width="9.140625" style="15"/>
    <col min="15618" max="15618" width="8.140625" style="15" customWidth="1"/>
    <col min="15619" max="15619" width="78.5703125" style="15" customWidth="1"/>
    <col min="15620" max="15620" width="18.5703125" style="15" customWidth="1"/>
    <col min="15621" max="15621" width="7.7109375" style="15" customWidth="1"/>
    <col min="15622" max="15873" width="9.140625" style="15"/>
    <col min="15874" max="15874" width="8.140625" style="15" customWidth="1"/>
    <col min="15875" max="15875" width="78.5703125" style="15" customWidth="1"/>
    <col min="15876" max="15876" width="18.5703125" style="15" customWidth="1"/>
    <col min="15877" max="15877" width="7.7109375" style="15" customWidth="1"/>
    <col min="15878" max="16129" width="9.140625" style="15"/>
    <col min="16130" max="16130" width="8.140625" style="15" customWidth="1"/>
    <col min="16131" max="16131" width="78.5703125" style="15" customWidth="1"/>
    <col min="16132" max="16132" width="18.5703125" style="15" customWidth="1"/>
    <col min="16133" max="16133" width="7.7109375" style="15" customWidth="1"/>
    <col min="16134" max="16384" width="9.140625" style="15"/>
  </cols>
  <sheetData>
    <row r="1" spans="1:6" ht="15.95" customHeight="1" x14ac:dyDescent="0.25">
      <c r="A1" s="667" t="s">
        <v>81</v>
      </c>
      <c r="B1" s="667"/>
      <c r="C1" s="667"/>
      <c r="D1" s="136"/>
      <c r="E1" s="136"/>
      <c r="F1" s="136"/>
    </row>
    <row r="2" spans="1:6" ht="15.95" customHeight="1" thickBot="1" x14ac:dyDescent="0.3">
      <c r="A2" s="666" t="s">
        <v>82</v>
      </c>
      <c r="B2" s="666"/>
      <c r="C2" s="16"/>
      <c r="D2" s="16"/>
      <c r="E2" s="16"/>
      <c r="F2" s="16" t="s">
        <v>323</v>
      </c>
    </row>
    <row r="3" spans="1:6" ht="24.75" thickBot="1" x14ac:dyDescent="0.3">
      <c r="A3" s="17" t="s">
        <v>83</v>
      </c>
      <c r="B3" s="18" t="s">
        <v>84</v>
      </c>
      <c r="C3" s="19" t="s">
        <v>396</v>
      </c>
      <c r="D3" s="19" t="s">
        <v>300</v>
      </c>
      <c r="E3" s="19" t="s">
        <v>405</v>
      </c>
      <c r="F3" s="19" t="s">
        <v>406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1</v>
      </c>
      <c r="B5" s="25" t="s">
        <v>306</v>
      </c>
      <c r="C5" s="11"/>
      <c r="D5" s="11"/>
      <c r="E5" s="11"/>
      <c r="F5" s="11"/>
    </row>
    <row r="6" spans="1:6" s="26" customFormat="1" ht="12" customHeight="1" thickBot="1" x14ac:dyDescent="0.25">
      <c r="A6" s="24" t="s">
        <v>7</v>
      </c>
      <c r="B6" s="35" t="s">
        <v>85</v>
      </c>
      <c r="C6" s="11">
        <f>+C7+C8+C9+C10+C11</f>
        <v>193945000</v>
      </c>
      <c r="D6" s="11">
        <f t="shared" ref="D6:E6" si="0">+D7+D8+D9+D10+D11</f>
        <v>253764874</v>
      </c>
      <c r="E6" s="11">
        <f t="shared" si="0"/>
        <v>250364185</v>
      </c>
      <c r="F6" s="645">
        <f t="shared" ref="F6:F66" si="1">E6/D6*100</f>
        <v>98.659905547053768</v>
      </c>
    </row>
    <row r="7" spans="1:6" s="26" customFormat="1" ht="12" customHeight="1" x14ac:dyDescent="0.2">
      <c r="A7" s="27" t="s">
        <v>8</v>
      </c>
      <c r="B7" s="28" t="s">
        <v>9</v>
      </c>
      <c r="C7" s="29">
        <f>'1.2.sz.mell.'!C7+'1.3.sz.mell.'!C7+'1.4.sz.mell.'!C7</f>
        <v>0</v>
      </c>
      <c r="D7" s="29">
        <f>'1.2.sz.mell.'!D7+'1.3.sz.mell.'!D7+'1.4.sz.mell.'!D7</f>
        <v>0</v>
      </c>
      <c r="E7" s="29">
        <f>'1.2.sz.mell.'!E7+'1.3.sz.mell.'!E7+'1.4.sz.mell.'!E7</f>
        <v>0</v>
      </c>
      <c r="F7" s="653"/>
    </row>
    <row r="8" spans="1:6" s="26" customFormat="1" ht="12" customHeight="1" x14ac:dyDescent="0.2">
      <c r="A8" s="30" t="s">
        <v>10</v>
      </c>
      <c r="B8" s="31" t="s">
        <v>86</v>
      </c>
      <c r="C8" s="32">
        <f>'1.2.sz.mell.'!C8+'1.3.sz.mell.'!C8+'1.4.sz.mell.'!C8</f>
        <v>0</v>
      </c>
      <c r="D8" s="32">
        <f>'1.2.sz.mell.'!D8+'1.3.sz.mell.'!D8+'1.4.sz.mell.'!D8</f>
        <v>0</v>
      </c>
      <c r="E8" s="32">
        <f>'1.2.sz.mell.'!E8+'1.3.sz.mell.'!E8+'1.4.sz.mell.'!E8</f>
        <v>0</v>
      </c>
      <c r="F8" s="646"/>
    </row>
    <row r="9" spans="1:6" s="26" customFormat="1" ht="12" customHeight="1" x14ac:dyDescent="0.2">
      <c r="A9" s="30" t="s">
        <v>11</v>
      </c>
      <c r="B9" s="31" t="s">
        <v>87</v>
      </c>
      <c r="C9" s="32">
        <f>'1.2.sz.mell.'!C9+'1.3.sz.mell.'!C9+'1.4.sz.mell.'!C9</f>
        <v>0</v>
      </c>
      <c r="D9" s="32">
        <f>'1.2.sz.mell.'!D9+'1.3.sz.mell.'!D9+'1.4.sz.mell.'!D9</f>
        <v>0</v>
      </c>
      <c r="E9" s="32">
        <f>'1.2.sz.mell.'!E9+'1.3.sz.mell.'!E9+'1.4.sz.mell.'!E9</f>
        <v>0</v>
      </c>
      <c r="F9" s="646"/>
    </row>
    <row r="10" spans="1:6" s="26" customFormat="1" ht="12" customHeight="1" x14ac:dyDescent="0.2">
      <c r="A10" s="30" t="s">
        <v>12</v>
      </c>
      <c r="B10" s="31" t="s">
        <v>88</v>
      </c>
      <c r="C10" s="32">
        <f>'1.2.sz.mell.'!C10+'1.3.sz.mell.'!C10+'1.4.sz.mell.'!C10</f>
        <v>0</v>
      </c>
      <c r="D10" s="32">
        <f>'1.2.sz.mell.'!D10+'1.3.sz.mell.'!D10+'1.4.sz.mell.'!D10</f>
        <v>0</v>
      </c>
      <c r="E10" s="32">
        <f>'1.2.sz.mell.'!E10+'1.3.sz.mell.'!E10+'1.4.sz.mell.'!E10</f>
        <v>0</v>
      </c>
      <c r="F10" s="646"/>
    </row>
    <row r="11" spans="1:6" s="26" customFormat="1" ht="12" customHeight="1" x14ac:dyDescent="0.2">
      <c r="A11" s="30" t="s">
        <v>89</v>
      </c>
      <c r="B11" s="31" t="s">
        <v>90</v>
      </c>
      <c r="C11" s="32">
        <f>'1.2.sz.mell.'!C11+'1.3.sz.mell.'!C11+'1.4.sz.mell.'!C11</f>
        <v>193945000</v>
      </c>
      <c r="D11" s="32">
        <f>'1.2.sz.mell.'!D11+'1.3.sz.mell.'!D11+'1.4.sz.mell.'!D11</f>
        <v>253764874</v>
      </c>
      <c r="E11" s="32">
        <f>'1.2.sz.mell.'!E11+'1.3.sz.mell.'!E11+'1.4.sz.mell.'!E11</f>
        <v>250364185</v>
      </c>
      <c r="F11" s="646">
        <f t="shared" si="1"/>
        <v>98.659905547053768</v>
      </c>
    </row>
    <row r="12" spans="1:6" s="26" customFormat="1" ht="12" customHeight="1" thickBot="1" x14ac:dyDescent="0.25">
      <c r="A12" s="33" t="s">
        <v>91</v>
      </c>
      <c r="B12" s="34" t="s">
        <v>92</v>
      </c>
      <c r="C12" s="36">
        <f>'1.2.sz.mell.'!C12+'1.3.sz.mell.'!C12+'1.4.sz.mell.'!C12</f>
        <v>0</v>
      </c>
      <c r="D12" s="36">
        <f>'1.2.sz.mell.'!D12+'1.3.sz.mell.'!D12+'1.4.sz.mell.'!D12</f>
        <v>0</v>
      </c>
      <c r="E12" s="36">
        <f>'1.2.sz.mell.'!E12+'1.3.sz.mell.'!E12+'1.4.sz.mell.'!E12</f>
        <v>0</v>
      </c>
      <c r="F12" s="652"/>
    </row>
    <row r="13" spans="1:6" s="26" customFormat="1" ht="12" customHeight="1" thickBot="1" x14ac:dyDescent="0.25">
      <c r="A13" s="24" t="s">
        <v>13</v>
      </c>
      <c r="B13" s="25" t="s">
        <v>93</v>
      </c>
      <c r="C13" s="11">
        <f>+C14+C15+C16+C17+C18</f>
        <v>0</v>
      </c>
      <c r="D13" s="11">
        <f t="shared" ref="D13:E13" si="2">+D14+D15+D16+D17+D18</f>
        <v>0</v>
      </c>
      <c r="E13" s="11">
        <f t="shared" si="2"/>
        <v>0</v>
      </c>
      <c r="F13" s="645"/>
    </row>
    <row r="14" spans="1:6" s="26" customFormat="1" ht="12" customHeight="1" x14ac:dyDescent="0.2">
      <c r="A14" s="27" t="s">
        <v>94</v>
      </c>
      <c r="B14" s="28" t="s">
        <v>95</v>
      </c>
      <c r="C14" s="29">
        <f>'1.2.sz.mell.'!C14+'1.3.sz.mell.'!C14+'1.4.sz.mell.'!C14</f>
        <v>0</v>
      </c>
      <c r="D14" s="29">
        <f>'1.2.sz.mell.'!D14+'1.3.sz.mell.'!D14+'1.4.sz.mell.'!D14</f>
        <v>0</v>
      </c>
      <c r="E14" s="29">
        <f>'1.2.sz.mell.'!E14+'1.3.sz.mell.'!E14+'1.4.sz.mell.'!E14</f>
        <v>0</v>
      </c>
      <c r="F14" s="653"/>
    </row>
    <row r="15" spans="1:6" s="26" customFormat="1" ht="12" customHeight="1" x14ac:dyDescent="0.2">
      <c r="A15" s="30" t="s">
        <v>96</v>
      </c>
      <c r="B15" s="31" t="s">
        <v>97</v>
      </c>
      <c r="C15" s="32">
        <f>'1.2.sz.mell.'!C15+'1.3.sz.mell.'!C15+'1.4.sz.mell.'!C15</f>
        <v>0</v>
      </c>
      <c r="D15" s="32">
        <f>'1.2.sz.mell.'!D15+'1.3.sz.mell.'!D15+'1.4.sz.mell.'!D15</f>
        <v>0</v>
      </c>
      <c r="E15" s="32">
        <f>'1.2.sz.mell.'!E15+'1.3.sz.mell.'!E15+'1.4.sz.mell.'!E15</f>
        <v>0</v>
      </c>
      <c r="F15" s="646"/>
    </row>
    <row r="16" spans="1:6" s="26" customFormat="1" ht="12" customHeight="1" x14ac:dyDescent="0.2">
      <c r="A16" s="30" t="s">
        <v>98</v>
      </c>
      <c r="B16" s="31" t="s">
        <v>99</v>
      </c>
      <c r="C16" s="32">
        <f>'1.2.sz.mell.'!C16+'1.3.sz.mell.'!C16+'1.4.sz.mell.'!C16</f>
        <v>0</v>
      </c>
      <c r="D16" s="32">
        <f>'1.2.sz.mell.'!D16+'1.3.sz.mell.'!D16+'1.4.sz.mell.'!D16</f>
        <v>0</v>
      </c>
      <c r="E16" s="32">
        <f>'1.2.sz.mell.'!E16+'1.3.sz.mell.'!E16+'1.4.sz.mell.'!E16</f>
        <v>0</v>
      </c>
      <c r="F16" s="646"/>
    </row>
    <row r="17" spans="1:6" s="26" customFormat="1" ht="12" customHeight="1" x14ac:dyDescent="0.2">
      <c r="A17" s="30" t="s">
        <v>100</v>
      </c>
      <c r="B17" s="31" t="s">
        <v>101</v>
      </c>
      <c r="C17" s="32">
        <f>'1.2.sz.mell.'!C17+'1.3.sz.mell.'!C17+'1.4.sz.mell.'!C17</f>
        <v>0</v>
      </c>
      <c r="D17" s="32">
        <f>'1.2.sz.mell.'!D17+'1.3.sz.mell.'!D17+'1.4.sz.mell.'!D17</f>
        <v>0</v>
      </c>
      <c r="E17" s="32">
        <f>'1.2.sz.mell.'!E17+'1.3.sz.mell.'!E17+'1.4.sz.mell.'!E17</f>
        <v>0</v>
      </c>
      <c r="F17" s="646"/>
    </row>
    <row r="18" spans="1:6" s="26" customFormat="1" ht="12" customHeight="1" x14ac:dyDescent="0.2">
      <c r="A18" s="30" t="s">
        <v>102</v>
      </c>
      <c r="B18" s="31" t="s">
        <v>103</v>
      </c>
      <c r="C18" s="32">
        <f>'1.2.sz.mell.'!C18+'1.3.sz.mell.'!C18+'1.4.sz.mell.'!C18</f>
        <v>0</v>
      </c>
      <c r="D18" s="32">
        <f>'1.2.sz.mell.'!D18+'1.3.sz.mell.'!D18+'1.4.sz.mell.'!D18</f>
        <v>0</v>
      </c>
      <c r="E18" s="32">
        <f>'1.2.sz.mell.'!E18+'1.3.sz.mell.'!E18+'1.4.sz.mell.'!E18</f>
        <v>0</v>
      </c>
      <c r="F18" s="646"/>
    </row>
    <row r="19" spans="1:6" s="26" customFormat="1" ht="12" customHeight="1" thickBot="1" x14ac:dyDescent="0.25">
      <c r="A19" s="33" t="s">
        <v>104</v>
      </c>
      <c r="B19" s="34" t="s">
        <v>105</v>
      </c>
      <c r="C19" s="36">
        <f>'1.2.sz.mell.'!C19+'1.3.sz.mell.'!C19+'1.4.sz.mell.'!C19</f>
        <v>0</v>
      </c>
      <c r="D19" s="36">
        <f>'1.2.sz.mell.'!D19+'1.3.sz.mell.'!D19+'1.4.sz.mell.'!D19</f>
        <v>0</v>
      </c>
      <c r="E19" s="36">
        <f>'1.2.sz.mell.'!E19+'1.3.sz.mell.'!E19+'1.4.sz.mell.'!E19</f>
        <v>0</v>
      </c>
      <c r="F19" s="652"/>
    </row>
    <row r="20" spans="1:6" s="26" customFormat="1" ht="12" customHeight="1" thickBot="1" x14ac:dyDescent="0.25">
      <c r="A20" s="24" t="s">
        <v>106</v>
      </c>
      <c r="B20" s="25" t="s">
        <v>14</v>
      </c>
      <c r="C20" s="14">
        <f>+C21+C24+C25+C26</f>
        <v>0</v>
      </c>
      <c r="D20" s="14">
        <f t="shared" ref="D20:E20" si="3">+D21+D24+D25+D26</f>
        <v>0</v>
      </c>
      <c r="E20" s="14">
        <f t="shared" si="3"/>
        <v>0</v>
      </c>
      <c r="F20" s="648"/>
    </row>
    <row r="21" spans="1:6" s="26" customFormat="1" ht="12" hidden="1" customHeight="1" x14ac:dyDescent="0.2">
      <c r="A21" s="27" t="s">
        <v>16</v>
      </c>
      <c r="B21" s="28" t="s">
        <v>107</v>
      </c>
      <c r="C21" s="37">
        <f>'1.2.sz.mell.'!C21+'1.3.sz.mell.'!C21+'1.4.sz.mell.'!C21</f>
        <v>0</v>
      </c>
      <c r="D21" s="37">
        <f>'1.2.sz.mell.'!D21+'1.3.sz.mell.'!D21+'1.4.sz.mell.'!D21</f>
        <v>0</v>
      </c>
      <c r="E21" s="37">
        <f>'1.2.sz.mell.'!E21+'1.3.sz.mell.'!E21+'1.4.sz.mell.'!E21</f>
        <v>0</v>
      </c>
      <c r="F21" s="661" t="e">
        <f t="shared" si="1"/>
        <v>#DIV/0!</v>
      </c>
    </row>
    <row r="22" spans="1:6" s="26" customFormat="1" ht="12" hidden="1" customHeight="1" x14ac:dyDescent="0.2">
      <c r="A22" s="30" t="s">
        <v>108</v>
      </c>
      <c r="B22" s="31" t="s">
        <v>109</v>
      </c>
      <c r="C22" s="32">
        <f>'1.2.sz.mell.'!C22+'1.3.sz.mell.'!C22+'1.4.sz.mell.'!C22</f>
        <v>0</v>
      </c>
      <c r="D22" s="32">
        <f>'1.2.sz.mell.'!D22+'1.3.sz.mell.'!D22+'1.4.sz.mell.'!D22</f>
        <v>0</v>
      </c>
      <c r="E22" s="32">
        <f>'1.2.sz.mell.'!E22+'1.3.sz.mell.'!E22+'1.4.sz.mell.'!E22</f>
        <v>0</v>
      </c>
      <c r="F22" s="646" t="e">
        <f t="shared" si="1"/>
        <v>#DIV/0!</v>
      </c>
    </row>
    <row r="23" spans="1:6" s="26" customFormat="1" ht="12" hidden="1" customHeight="1" x14ac:dyDescent="0.2">
      <c r="A23" s="30" t="s">
        <v>110</v>
      </c>
      <c r="B23" s="31" t="s">
        <v>111</v>
      </c>
      <c r="C23" s="32">
        <f>'1.2.sz.mell.'!C23+'1.3.sz.mell.'!C23+'1.4.sz.mell.'!C23</f>
        <v>0</v>
      </c>
      <c r="D23" s="32">
        <f>'1.2.sz.mell.'!D23+'1.3.sz.mell.'!D23+'1.4.sz.mell.'!D23</f>
        <v>0</v>
      </c>
      <c r="E23" s="32">
        <f>'1.2.sz.mell.'!E23+'1.3.sz.mell.'!E23+'1.4.sz.mell.'!E23</f>
        <v>0</v>
      </c>
      <c r="F23" s="646" t="e">
        <f t="shared" si="1"/>
        <v>#DIV/0!</v>
      </c>
    </row>
    <row r="24" spans="1:6" s="26" customFormat="1" ht="12" hidden="1" customHeight="1" x14ac:dyDescent="0.2">
      <c r="A24" s="30" t="s">
        <v>17</v>
      </c>
      <c r="B24" s="31" t="s">
        <v>112</v>
      </c>
      <c r="C24" s="32">
        <f>'1.2.sz.mell.'!C24+'1.3.sz.mell.'!C24+'1.4.sz.mell.'!C24</f>
        <v>0</v>
      </c>
      <c r="D24" s="32">
        <f>'1.2.sz.mell.'!D24+'1.3.sz.mell.'!D24+'1.4.sz.mell.'!D24</f>
        <v>0</v>
      </c>
      <c r="E24" s="32">
        <f>'1.2.sz.mell.'!E24+'1.3.sz.mell.'!E24+'1.4.sz.mell.'!E24</f>
        <v>0</v>
      </c>
      <c r="F24" s="646" t="e">
        <f t="shared" si="1"/>
        <v>#DIV/0!</v>
      </c>
    </row>
    <row r="25" spans="1:6" s="26" customFormat="1" ht="12" hidden="1" customHeight="1" x14ac:dyDescent="0.2">
      <c r="A25" s="30" t="s">
        <v>18</v>
      </c>
      <c r="B25" s="31" t="s">
        <v>113</v>
      </c>
      <c r="C25" s="32">
        <f>'1.2.sz.mell.'!C25+'1.3.sz.mell.'!C25+'1.4.sz.mell.'!C25</f>
        <v>0</v>
      </c>
      <c r="D25" s="32">
        <f>'1.2.sz.mell.'!D25+'1.3.sz.mell.'!D25+'1.4.sz.mell.'!D25</f>
        <v>0</v>
      </c>
      <c r="E25" s="32">
        <f>'1.2.sz.mell.'!E25+'1.3.sz.mell.'!E25+'1.4.sz.mell.'!E25</f>
        <v>0</v>
      </c>
      <c r="F25" s="646" t="e">
        <f t="shared" si="1"/>
        <v>#DIV/0!</v>
      </c>
    </row>
    <row r="26" spans="1:6" s="26" customFormat="1" ht="12" hidden="1" customHeight="1" thickBot="1" x14ac:dyDescent="0.25">
      <c r="A26" s="33" t="s">
        <v>114</v>
      </c>
      <c r="B26" s="34" t="s">
        <v>115</v>
      </c>
      <c r="C26" s="36">
        <f>'1.2.sz.mell.'!C26+'1.3.sz.mell.'!C26+'1.4.sz.mell.'!C26</f>
        <v>0</v>
      </c>
      <c r="D26" s="36">
        <f>'1.2.sz.mell.'!D26+'1.3.sz.mell.'!D26+'1.4.sz.mell.'!D26</f>
        <v>0</v>
      </c>
      <c r="E26" s="36">
        <f>'1.2.sz.mell.'!E26+'1.3.sz.mell.'!E26+'1.4.sz.mell.'!E26</f>
        <v>0</v>
      </c>
      <c r="F26" s="652" t="e">
        <f t="shared" si="1"/>
        <v>#DIV/0!</v>
      </c>
    </row>
    <row r="27" spans="1:6" s="26" customFormat="1" ht="12" customHeight="1" thickBot="1" x14ac:dyDescent="0.25">
      <c r="A27" s="24" t="s">
        <v>19</v>
      </c>
      <c r="B27" s="25" t="s">
        <v>116</v>
      </c>
      <c r="C27" s="11">
        <f>SUM(C28:C38)</f>
        <v>78584000</v>
      </c>
      <c r="D27" s="11">
        <f t="shared" ref="D27:E27" si="4">SUM(D28:D38)</f>
        <v>81623000</v>
      </c>
      <c r="E27" s="11">
        <f t="shared" si="4"/>
        <v>82682262</v>
      </c>
      <c r="F27" s="645">
        <f t="shared" si="1"/>
        <v>101.2977494088676</v>
      </c>
    </row>
    <row r="28" spans="1:6" s="26" customFormat="1" ht="12" customHeight="1" x14ac:dyDescent="0.2">
      <c r="A28" s="27" t="s">
        <v>20</v>
      </c>
      <c r="B28" s="28" t="s">
        <v>117</v>
      </c>
      <c r="C28" s="29">
        <f>'1.2.sz.mell.'!C28+'1.3.sz.mell.'!C28+'1.4.sz.mell.'!C28</f>
        <v>0</v>
      </c>
      <c r="D28" s="29">
        <f>'1.2.sz.mell.'!D28+'1.3.sz.mell.'!D28+'1.4.sz.mell.'!D28</f>
        <v>0</v>
      </c>
      <c r="E28" s="29">
        <f>'1.2.sz.mell.'!E28+'1.3.sz.mell.'!E28+'1.4.sz.mell.'!E28</f>
        <v>0</v>
      </c>
      <c r="F28" s="653"/>
    </row>
    <row r="29" spans="1:6" s="26" customFormat="1" ht="12" customHeight="1" x14ac:dyDescent="0.2">
      <c r="A29" s="30" t="s">
        <v>22</v>
      </c>
      <c r="B29" s="31" t="s">
        <v>118</v>
      </c>
      <c r="C29" s="32">
        <f>'1.2.sz.mell.'!C29+'1.3.sz.mell.'!C29+'1.4.sz.mell.'!C29</f>
        <v>0</v>
      </c>
      <c r="D29" s="32">
        <f>'1.2.sz.mell.'!D29+'1.3.sz.mell.'!D29+'1.4.sz.mell.'!D29</f>
        <v>32960000</v>
      </c>
      <c r="E29" s="32">
        <f>'1.2.sz.mell.'!E29+'1.3.sz.mell.'!E29+'1.4.sz.mell.'!E29</f>
        <v>32883921</v>
      </c>
      <c r="F29" s="646">
        <f t="shared" si="1"/>
        <v>99.769177791262138</v>
      </c>
    </row>
    <row r="30" spans="1:6" s="26" customFormat="1" ht="12" customHeight="1" x14ac:dyDescent="0.2">
      <c r="A30" s="30" t="s">
        <v>24</v>
      </c>
      <c r="B30" s="31" t="s">
        <v>119</v>
      </c>
      <c r="C30" s="32">
        <f>'1.2.sz.mell.'!C30+'1.3.sz.mell.'!C30+'1.4.sz.mell.'!C30</f>
        <v>0</v>
      </c>
      <c r="D30" s="32">
        <f>'1.2.sz.mell.'!D30+'1.3.sz.mell.'!D30+'1.4.sz.mell.'!D30</f>
        <v>0</v>
      </c>
      <c r="E30" s="32">
        <f>'1.2.sz.mell.'!E30+'1.3.sz.mell.'!E30+'1.4.sz.mell.'!E30</f>
        <v>0</v>
      </c>
      <c r="F30" s="646"/>
    </row>
    <row r="31" spans="1:6" s="26" customFormat="1" ht="12" customHeight="1" x14ac:dyDescent="0.2">
      <c r="A31" s="30" t="s">
        <v>120</v>
      </c>
      <c r="B31" s="31" t="s">
        <v>121</v>
      </c>
      <c r="C31" s="32">
        <f>'1.2.sz.mell.'!C31+'1.3.sz.mell.'!C31+'1.4.sz.mell.'!C31</f>
        <v>0</v>
      </c>
      <c r="D31" s="32">
        <f>'1.2.sz.mell.'!D31+'1.3.sz.mell.'!D31+'1.4.sz.mell.'!D31</f>
        <v>0</v>
      </c>
      <c r="E31" s="32">
        <f>'1.2.sz.mell.'!E31+'1.3.sz.mell.'!E31+'1.4.sz.mell.'!E31</f>
        <v>0</v>
      </c>
      <c r="F31" s="646"/>
    </row>
    <row r="32" spans="1:6" s="26" customFormat="1" ht="12" customHeight="1" x14ac:dyDescent="0.2">
      <c r="A32" s="30" t="s">
        <v>122</v>
      </c>
      <c r="B32" s="31" t="s">
        <v>123</v>
      </c>
      <c r="C32" s="32">
        <f>'1.2.sz.mell.'!C32+'1.3.sz.mell.'!C32+'1.4.sz.mell.'!C32</f>
        <v>0</v>
      </c>
      <c r="D32" s="32">
        <f>'1.2.sz.mell.'!D32+'1.3.sz.mell.'!D32+'1.4.sz.mell.'!D32</f>
        <v>40447000</v>
      </c>
      <c r="E32" s="32">
        <f>'1.2.sz.mell.'!E32+'1.3.sz.mell.'!E32+'1.4.sz.mell.'!E32</f>
        <v>40752907</v>
      </c>
      <c r="F32" s="646">
        <f t="shared" si="1"/>
        <v>100.75631567236137</v>
      </c>
    </row>
    <row r="33" spans="1:6" s="26" customFormat="1" ht="12" customHeight="1" x14ac:dyDescent="0.2">
      <c r="A33" s="30" t="s">
        <v>124</v>
      </c>
      <c r="B33" s="31" t="s">
        <v>125</v>
      </c>
      <c r="C33" s="32">
        <f>'1.2.sz.mell.'!C33+'1.3.sz.mell.'!C33+'1.4.sz.mell.'!C33</f>
        <v>0</v>
      </c>
      <c r="D33" s="32">
        <f>'1.2.sz.mell.'!D33+'1.3.sz.mell.'!D33+'1.4.sz.mell.'!D33</f>
        <v>3270000</v>
      </c>
      <c r="E33" s="32">
        <f>'1.2.sz.mell.'!E33+'1.3.sz.mell.'!E33+'1.4.sz.mell.'!E33</f>
        <v>3068324</v>
      </c>
      <c r="F33" s="646">
        <f t="shared" si="1"/>
        <v>93.83253822629969</v>
      </c>
    </row>
    <row r="34" spans="1:6" s="26" customFormat="1" ht="12" customHeight="1" x14ac:dyDescent="0.2">
      <c r="A34" s="30" t="s">
        <v>126</v>
      </c>
      <c r="B34" s="31" t="s">
        <v>127</v>
      </c>
      <c r="C34" s="32">
        <f>'1.2.sz.mell.'!C34+'1.3.sz.mell.'!C34+'1.4.sz.mell.'!C34</f>
        <v>0</v>
      </c>
      <c r="D34" s="32">
        <f>'1.2.sz.mell.'!D34+'1.3.sz.mell.'!D34+'1.4.sz.mell.'!D34</f>
        <v>0</v>
      </c>
      <c r="E34" s="32">
        <f>'1.2.sz.mell.'!E34+'1.3.sz.mell.'!E34+'1.4.sz.mell.'!E34</f>
        <v>1000000</v>
      </c>
      <c r="F34" s="646"/>
    </row>
    <row r="35" spans="1:6" s="26" customFormat="1" ht="12" customHeight="1" x14ac:dyDescent="0.2">
      <c r="A35" s="30" t="s">
        <v>128</v>
      </c>
      <c r="B35" s="31" t="s">
        <v>129</v>
      </c>
      <c r="C35" s="32">
        <f>'1.2.sz.mell.'!C35+'1.3.sz.mell.'!C35+'1.4.sz.mell.'!C35</f>
        <v>0</v>
      </c>
      <c r="D35" s="32">
        <f>'1.2.sz.mell.'!D35+'1.3.sz.mell.'!D35+'1.4.sz.mell.'!D35</f>
        <v>0</v>
      </c>
      <c r="E35" s="32">
        <f>'1.2.sz.mell.'!E35+'1.3.sz.mell.'!E35+'1.4.sz.mell.'!E35</f>
        <v>3335</v>
      </c>
      <c r="F35" s="646"/>
    </row>
    <row r="36" spans="1:6" s="26" customFormat="1" ht="12" customHeight="1" x14ac:dyDescent="0.2">
      <c r="A36" s="30" t="s">
        <v>130</v>
      </c>
      <c r="B36" s="31" t="s">
        <v>131</v>
      </c>
      <c r="C36" s="38">
        <f>'1.2.sz.mell.'!C36+'1.3.sz.mell.'!C36+'1.4.sz.mell.'!C36</f>
        <v>0</v>
      </c>
      <c r="D36" s="38">
        <f>'1.2.sz.mell.'!D36+'1.3.sz.mell.'!D36+'1.4.sz.mell.'!D36</f>
        <v>0</v>
      </c>
      <c r="E36" s="38">
        <f>'1.2.sz.mell.'!E36+'1.3.sz.mell.'!E36+'1.4.sz.mell.'!E36</f>
        <v>0</v>
      </c>
      <c r="F36" s="649"/>
    </row>
    <row r="37" spans="1:6" s="26" customFormat="1" ht="12" customHeight="1" x14ac:dyDescent="0.2">
      <c r="A37" s="233" t="s">
        <v>132</v>
      </c>
      <c r="B37" s="234" t="s">
        <v>379</v>
      </c>
      <c r="C37" s="39"/>
      <c r="D37" s="39"/>
      <c r="E37" s="39"/>
      <c r="F37" s="647"/>
    </row>
    <row r="38" spans="1:6" s="26" customFormat="1" ht="12" customHeight="1" thickBot="1" x14ac:dyDescent="0.25">
      <c r="A38" s="233" t="s">
        <v>380</v>
      </c>
      <c r="B38" s="235" t="s">
        <v>133</v>
      </c>
      <c r="C38" s="39">
        <f>'1.2.sz.mell.'!C38+'1.3.sz.mell.'!C38+'1.4.sz.mell.'!C38</f>
        <v>78584000</v>
      </c>
      <c r="D38" s="39">
        <f>'1.2.sz.mell.'!D38+'1.3.sz.mell.'!D38+'1.4.sz.mell.'!D38</f>
        <v>4946000</v>
      </c>
      <c r="E38" s="39">
        <f>'1.2.sz.mell.'!E38+'1.3.sz.mell.'!E38+'1.4.sz.mell.'!E38</f>
        <v>4973775</v>
      </c>
      <c r="F38" s="647">
        <f t="shared" si="1"/>
        <v>100.56156490093005</v>
      </c>
    </row>
    <row r="39" spans="1:6" s="26" customFormat="1" ht="12" customHeight="1" thickBot="1" x14ac:dyDescent="0.25">
      <c r="A39" s="24" t="s">
        <v>26</v>
      </c>
      <c r="B39" s="25" t="s">
        <v>134</v>
      </c>
      <c r="C39" s="11">
        <f>SUM(C40:C44)</f>
        <v>0</v>
      </c>
      <c r="D39" s="11">
        <f t="shared" ref="D39:E39" si="5">SUM(D40:D44)</f>
        <v>0</v>
      </c>
      <c r="E39" s="11">
        <f t="shared" si="5"/>
        <v>0</v>
      </c>
      <c r="F39" s="645"/>
    </row>
    <row r="40" spans="1:6" s="26" customFormat="1" ht="12" customHeight="1" x14ac:dyDescent="0.2">
      <c r="A40" s="27" t="s">
        <v>52</v>
      </c>
      <c r="B40" s="28" t="s">
        <v>21</v>
      </c>
      <c r="C40" s="40">
        <f>'1.2.sz.mell.'!C40+'1.3.sz.mell.'!C40+'1.4.sz.mell.'!C40</f>
        <v>0</v>
      </c>
      <c r="D40" s="40">
        <f>'1.2.sz.mell.'!D40+'1.3.sz.mell.'!D40+'1.4.sz.mell.'!D40</f>
        <v>0</v>
      </c>
      <c r="E40" s="40">
        <f>'1.2.sz.mell.'!E40+'1.3.sz.mell.'!E40+'1.4.sz.mell.'!E40</f>
        <v>0</v>
      </c>
      <c r="F40" s="662"/>
    </row>
    <row r="41" spans="1:6" s="26" customFormat="1" ht="12" customHeight="1" x14ac:dyDescent="0.2">
      <c r="A41" s="30" t="s">
        <v>54</v>
      </c>
      <c r="B41" s="31" t="s">
        <v>23</v>
      </c>
      <c r="C41" s="38">
        <f>'1.2.sz.mell.'!C41+'1.3.sz.mell.'!C41+'1.4.sz.mell.'!C41</f>
        <v>0</v>
      </c>
      <c r="D41" s="38">
        <f>'1.2.sz.mell.'!D41+'1.3.sz.mell.'!D41+'1.4.sz.mell.'!D41</f>
        <v>0</v>
      </c>
      <c r="E41" s="38">
        <f>'1.2.sz.mell.'!E41+'1.3.sz.mell.'!E41+'1.4.sz.mell.'!E41</f>
        <v>0</v>
      </c>
      <c r="F41" s="649"/>
    </row>
    <row r="42" spans="1:6" s="26" customFormat="1" ht="12" customHeight="1" x14ac:dyDescent="0.2">
      <c r="A42" s="30" t="s">
        <v>56</v>
      </c>
      <c r="B42" s="31" t="s">
        <v>25</v>
      </c>
      <c r="C42" s="38">
        <f>'1.2.sz.mell.'!C42+'1.3.sz.mell.'!C42+'1.4.sz.mell.'!C42</f>
        <v>0</v>
      </c>
      <c r="D42" s="38">
        <f>'1.2.sz.mell.'!D42+'1.3.sz.mell.'!D42+'1.4.sz.mell.'!D42</f>
        <v>0</v>
      </c>
      <c r="E42" s="38">
        <f>'1.2.sz.mell.'!E42+'1.3.sz.mell.'!E42+'1.4.sz.mell.'!E42</f>
        <v>0</v>
      </c>
      <c r="F42" s="649"/>
    </row>
    <row r="43" spans="1:6" s="26" customFormat="1" ht="12" customHeight="1" x14ac:dyDescent="0.2">
      <c r="A43" s="30" t="s">
        <v>58</v>
      </c>
      <c r="B43" s="31" t="s">
        <v>135</v>
      </c>
      <c r="C43" s="38">
        <f>'1.2.sz.mell.'!C43+'1.3.sz.mell.'!C43+'1.4.sz.mell.'!C43</f>
        <v>0</v>
      </c>
      <c r="D43" s="38">
        <f>'1.2.sz.mell.'!D43+'1.3.sz.mell.'!D43+'1.4.sz.mell.'!D43</f>
        <v>0</v>
      </c>
      <c r="E43" s="38">
        <f>'1.2.sz.mell.'!E43+'1.3.sz.mell.'!E43+'1.4.sz.mell.'!E43</f>
        <v>0</v>
      </c>
      <c r="F43" s="649"/>
    </row>
    <row r="44" spans="1:6" s="26" customFormat="1" ht="12" customHeight="1" thickBot="1" x14ac:dyDescent="0.25">
      <c r="A44" s="33" t="s">
        <v>136</v>
      </c>
      <c r="B44" s="34" t="s">
        <v>137</v>
      </c>
      <c r="C44" s="39">
        <f>'1.2.sz.mell.'!C44+'1.3.sz.mell.'!C44+'1.4.sz.mell.'!C44</f>
        <v>0</v>
      </c>
      <c r="D44" s="39">
        <f>'1.2.sz.mell.'!D44+'1.3.sz.mell.'!D44+'1.4.sz.mell.'!D44</f>
        <v>0</v>
      </c>
      <c r="E44" s="39">
        <f>'1.2.sz.mell.'!E44+'1.3.sz.mell.'!E44+'1.4.sz.mell.'!E44</f>
        <v>0</v>
      </c>
      <c r="F44" s="647"/>
    </row>
    <row r="45" spans="1:6" s="26" customFormat="1" ht="12" customHeight="1" thickBot="1" x14ac:dyDescent="0.25">
      <c r="A45" s="24" t="s">
        <v>138</v>
      </c>
      <c r="B45" s="25" t="s">
        <v>139</v>
      </c>
      <c r="C45" s="11">
        <f>SUM(C46:C48)</f>
        <v>0</v>
      </c>
      <c r="D45" s="11">
        <f t="shared" ref="D45:E45" si="6">SUM(D46:D48)</f>
        <v>90000</v>
      </c>
      <c r="E45" s="11">
        <f t="shared" si="6"/>
        <v>90000</v>
      </c>
      <c r="F45" s="645">
        <f t="shared" si="1"/>
        <v>100</v>
      </c>
    </row>
    <row r="46" spans="1:6" s="26" customFormat="1" ht="12" customHeight="1" x14ac:dyDescent="0.2">
      <c r="A46" s="27" t="s">
        <v>61</v>
      </c>
      <c r="B46" s="28" t="s">
        <v>140</v>
      </c>
      <c r="C46" s="29">
        <f>'1.2.sz.mell.'!C46+'1.3.sz.mell.'!C46+'1.4.sz.mell.'!C46</f>
        <v>0</v>
      </c>
      <c r="D46" s="29">
        <f>'1.2.sz.mell.'!D46+'1.3.sz.mell.'!D46+'1.4.sz.mell.'!D46</f>
        <v>0</v>
      </c>
      <c r="E46" s="29">
        <f>'1.2.sz.mell.'!E46+'1.3.sz.mell.'!E46+'1.4.sz.mell.'!E46</f>
        <v>0</v>
      </c>
      <c r="F46" s="653"/>
    </row>
    <row r="47" spans="1:6" s="26" customFormat="1" ht="12" customHeight="1" x14ac:dyDescent="0.2">
      <c r="A47" s="30" t="s">
        <v>63</v>
      </c>
      <c r="B47" s="31" t="s">
        <v>141</v>
      </c>
      <c r="C47" s="32">
        <f>'1.2.sz.mell.'!C47+'1.3.sz.mell.'!C47+'1.4.sz.mell.'!C47</f>
        <v>0</v>
      </c>
      <c r="D47" s="32">
        <f>'1.2.sz.mell.'!D47+'1.3.sz.mell.'!D47+'1.4.sz.mell.'!D47</f>
        <v>0</v>
      </c>
      <c r="E47" s="32">
        <f>'1.2.sz.mell.'!E47+'1.3.sz.mell.'!E47+'1.4.sz.mell.'!E47</f>
        <v>0</v>
      </c>
      <c r="F47" s="646"/>
    </row>
    <row r="48" spans="1:6" s="26" customFormat="1" ht="12" customHeight="1" x14ac:dyDescent="0.2">
      <c r="A48" s="30" t="s">
        <v>65</v>
      </c>
      <c r="B48" s="31" t="s">
        <v>142</v>
      </c>
      <c r="C48" s="32">
        <f>'1.2.sz.mell.'!C48+'1.3.sz.mell.'!C48+'1.4.sz.mell.'!C48</f>
        <v>0</v>
      </c>
      <c r="D48" s="32">
        <f>'1.2.sz.mell.'!D48+'1.3.sz.mell.'!D48+'1.4.sz.mell.'!D48</f>
        <v>90000</v>
      </c>
      <c r="E48" s="32">
        <f>'1.2.sz.mell.'!E48+'1.3.sz.mell.'!E48+'1.4.sz.mell.'!E48</f>
        <v>90000</v>
      </c>
      <c r="F48" s="646">
        <f t="shared" si="1"/>
        <v>100</v>
      </c>
    </row>
    <row r="49" spans="1:6" s="26" customFormat="1" ht="12" customHeight="1" thickBot="1" x14ac:dyDescent="0.25">
      <c r="A49" s="33" t="s">
        <v>67</v>
      </c>
      <c r="B49" s="34" t="s">
        <v>143</v>
      </c>
      <c r="C49" s="36">
        <f>'1.2.sz.mell.'!C49+'1.3.sz.mell.'!C49+'1.4.sz.mell.'!C49</f>
        <v>0</v>
      </c>
      <c r="D49" s="36">
        <f>'1.2.sz.mell.'!D49+'1.3.sz.mell.'!D49+'1.4.sz.mell.'!D49</f>
        <v>0</v>
      </c>
      <c r="E49" s="36">
        <f>'1.2.sz.mell.'!E49+'1.3.sz.mell.'!E49+'1.4.sz.mell.'!E49</f>
        <v>0</v>
      </c>
      <c r="F49" s="652"/>
    </row>
    <row r="50" spans="1:6" s="26" customFormat="1" ht="12" customHeight="1" thickBot="1" x14ac:dyDescent="0.25">
      <c r="A50" s="24" t="s">
        <v>30</v>
      </c>
      <c r="B50" s="35" t="s">
        <v>144</v>
      </c>
      <c r="C50" s="11">
        <f>SUM(C51:C53)</f>
        <v>0</v>
      </c>
      <c r="D50" s="11">
        <f t="shared" ref="D50:E50" si="7">SUM(D51:D53)</f>
        <v>0</v>
      </c>
      <c r="E50" s="11">
        <f t="shared" si="7"/>
        <v>0</v>
      </c>
      <c r="F50" s="645"/>
    </row>
    <row r="51" spans="1:6" s="26" customFormat="1" ht="12" customHeight="1" x14ac:dyDescent="0.2">
      <c r="A51" s="27" t="s">
        <v>70</v>
      </c>
      <c r="B51" s="28" t="s">
        <v>145</v>
      </c>
      <c r="C51" s="38">
        <f>'1.2.sz.mell.'!C51+'1.3.sz.mell.'!C51+'1.4.sz.mell.'!C51</f>
        <v>0</v>
      </c>
      <c r="D51" s="38">
        <f>'1.2.sz.mell.'!D51+'1.3.sz.mell.'!D51+'1.4.sz.mell.'!D51</f>
        <v>0</v>
      </c>
      <c r="E51" s="38">
        <f>'1.2.sz.mell.'!E51+'1.3.sz.mell.'!E51+'1.4.sz.mell.'!E51</f>
        <v>0</v>
      </c>
      <c r="F51" s="649"/>
    </row>
    <row r="52" spans="1:6" s="26" customFormat="1" ht="12" customHeight="1" x14ac:dyDescent="0.2">
      <c r="A52" s="30" t="s">
        <v>72</v>
      </c>
      <c r="B52" s="31" t="s">
        <v>146</v>
      </c>
      <c r="C52" s="38">
        <f>'1.2.sz.mell.'!C52+'1.3.sz.mell.'!C52+'1.4.sz.mell.'!C52</f>
        <v>0</v>
      </c>
      <c r="D52" s="38">
        <f>'1.2.sz.mell.'!D52+'1.3.sz.mell.'!D52+'1.4.sz.mell.'!D52</f>
        <v>0</v>
      </c>
      <c r="E52" s="38">
        <f>'1.2.sz.mell.'!E52+'1.3.sz.mell.'!E52+'1.4.sz.mell.'!E52</f>
        <v>0</v>
      </c>
      <c r="F52" s="649"/>
    </row>
    <row r="53" spans="1:6" s="26" customFormat="1" ht="12" customHeight="1" x14ac:dyDescent="0.2">
      <c r="A53" s="30" t="s">
        <v>74</v>
      </c>
      <c r="B53" s="31" t="s">
        <v>147</v>
      </c>
      <c r="C53" s="38">
        <f>'1.2.sz.mell.'!C53+'1.3.sz.mell.'!C53+'1.4.sz.mell.'!C53</f>
        <v>0</v>
      </c>
      <c r="D53" s="38">
        <f>'1.2.sz.mell.'!D53+'1.3.sz.mell.'!D53+'1.4.sz.mell.'!D53</f>
        <v>0</v>
      </c>
      <c r="E53" s="38">
        <f>'1.2.sz.mell.'!E53+'1.3.sz.mell.'!E53+'1.4.sz.mell.'!E53</f>
        <v>0</v>
      </c>
      <c r="F53" s="649"/>
    </row>
    <row r="54" spans="1:6" s="26" customFormat="1" ht="12" customHeight="1" thickBot="1" x14ac:dyDescent="0.25">
      <c r="A54" s="33" t="s">
        <v>76</v>
      </c>
      <c r="B54" s="34" t="s">
        <v>148</v>
      </c>
      <c r="C54" s="38">
        <f>'1.2.sz.mell.'!C54+'1.3.sz.mell.'!C54+'1.4.sz.mell.'!C54</f>
        <v>0</v>
      </c>
      <c r="D54" s="38">
        <f>'1.2.sz.mell.'!D54+'1.3.sz.mell.'!D54+'1.4.sz.mell.'!D54</f>
        <v>0</v>
      </c>
      <c r="E54" s="38">
        <f>'1.2.sz.mell.'!E54+'1.3.sz.mell.'!E54+'1.4.sz.mell.'!E54</f>
        <v>0</v>
      </c>
      <c r="F54" s="649"/>
    </row>
    <row r="55" spans="1:6" s="26" customFormat="1" ht="12" customHeight="1" thickBot="1" x14ac:dyDescent="0.25">
      <c r="A55" s="24" t="s">
        <v>31</v>
      </c>
      <c r="B55" s="25" t="s">
        <v>149</v>
      </c>
      <c r="C55" s="14">
        <f>+C5+C6+C13+C20+C27+C39+C45+C50</f>
        <v>272529000</v>
      </c>
      <c r="D55" s="14">
        <f t="shared" ref="D55:E55" si="8">+D5+D6+D13+D20+D27+D39+D45+D50</f>
        <v>335477874</v>
      </c>
      <c r="E55" s="14">
        <f t="shared" si="8"/>
        <v>333136447</v>
      </c>
      <c r="F55" s="648">
        <f t="shared" si="1"/>
        <v>99.302062168189366</v>
      </c>
    </row>
    <row r="56" spans="1:6" s="26" customFormat="1" ht="12" customHeight="1" thickBot="1" x14ac:dyDescent="0.25">
      <c r="A56" s="41" t="s">
        <v>150</v>
      </c>
      <c r="B56" s="35" t="s">
        <v>151</v>
      </c>
      <c r="C56" s="11">
        <f>SUM(C57:C59)</f>
        <v>0</v>
      </c>
      <c r="D56" s="11">
        <f t="shared" ref="D56:E56" si="9">SUM(D57:D59)</f>
        <v>0</v>
      </c>
      <c r="E56" s="11">
        <f t="shared" si="9"/>
        <v>0</v>
      </c>
      <c r="F56" s="645"/>
    </row>
    <row r="57" spans="1:6" s="26" customFormat="1" ht="12" customHeight="1" x14ac:dyDescent="0.2">
      <c r="A57" s="27" t="s">
        <v>152</v>
      </c>
      <c r="B57" s="28" t="s">
        <v>153</v>
      </c>
      <c r="C57" s="38">
        <f>'1.2.sz.mell.'!C57+'1.3.sz.mell.'!C57+'1.4.sz.mell.'!C57</f>
        <v>0</v>
      </c>
      <c r="D57" s="38">
        <f>'1.2.sz.mell.'!D57+'1.3.sz.mell.'!D57+'1.4.sz.mell.'!D57</f>
        <v>0</v>
      </c>
      <c r="E57" s="38">
        <f>'1.2.sz.mell.'!E57+'1.3.sz.mell.'!E57+'1.4.sz.mell.'!E57</f>
        <v>0</v>
      </c>
      <c r="F57" s="649"/>
    </row>
    <row r="58" spans="1:6" s="26" customFormat="1" ht="12" customHeight="1" x14ac:dyDescent="0.2">
      <c r="A58" s="30" t="s">
        <v>154</v>
      </c>
      <c r="B58" s="31" t="s">
        <v>155</v>
      </c>
      <c r="C58" s="38">
        <f>'1.2.sz.mell.'!C58+'1.3.sz.mell.'!C58+'1.4.sz.mell.'!C58</f>
        <v>0</v>
      </c>
      <c r="D58" s="38">
        <f>'1.2.sz.mell.'!D58+'1.3.sz.mell.'!D58+'1.4.sz.mell.'!D58</f>
        <v>0</v>
      </c>
      <c r="E58" s="38">
        <f>'1.2.sz.mell.'!E58+'1.3.sz.mell.'!E58+'1.4.sz.mell.'!E58</f>
        <v>0</v>
      </c>
      <c r="F58" s="649"/>
    </row>
    <row r="59" spans="1:6" s="26" customFormat="1" ht="12" customHeight="1" thickBot="1" x14ac:dyDescent="0.25">
      <c r="A59" s="33" t="s">
        <v>156</v>
      </c>
      <c r="B59" s="42" t="s">
        <v>157</v>
      </c>
      <c r="C59" s="38">
        <f>'1.2.sz.mell.'!C59+'1.3.sz.mell.'!C59+'1.4.sz.mell.'!C59</f>
        <v>0</v>
      </c>
      <c r="D59" s="38">
        <f>'1.2.sz.mell.'!D59+'1.3.sz.mell.'!D59+'1.4.sz.mell.'!D59</f>
        <v>0</v>
      </c>
      <c r="E59" s="38">
        <f>'1.2.sz.mell.'!E59+'1.3.sz.mell.'!E59+'1.4.sz.mell.'!E59</f>
        <v>0</v>
      </c>
      <c r="F59" s="649"/>
    </row>
    <row r="60" spans="1:6" s="26" customFormat="1" ht="12" customHeight="1" thickBot="1" x14ac:dyDescent="0.25">
      <c r="A60" s="41" t="s">
        <v>158</v>
      </c>
      <c r="B60" s="35" t="s">
        <v>159</v>
      </c>
      <c r="C60" s="11">
        <f>SUM(C61:C64)</f>
        <v>0</v>
      </c>
      <c r="D60" s="11">
        <f t="shared" ref="D60:E60" si="10">SUM(D61:D64)</f>
        <v>0</v>
      </c>
      <c r="E60" s="11">
        <f t="shared" si="10"/>
        <v>0</v>
      </c>
      <c r="F60" s="645"/>
    </row>
    <row r="61" spans="1:6" s="26" customFormat="1" ht="12" customHeight="1" x14ac:dyDescent="0.2">
      <c r="A61" s="27" t="s">
        <v>160</v>
      </c>
      <c r="B61" s="28" t="s">
        <v>161</v>
      </c>
      <c r="C61" s="38">
        <f>'1.2.sz.mell.'!C61+'1.3.sz.mell.'!C61+'1.4.sz.mell.'!C61</f>
        <v>0</v>
      </c>
      <c r="D61" s="38">
        <f>'1.2.sz.mell.'!D61+'1.3.sz.mell.'!D61+'1.4.sz.mell.'!D61</f>
        <v>0</v>
      </c>
      <c r="E61" s="38">
        <f>'1.2.sz.mell.'!E61+'1.3.sz.mell.'!E61+'1.4.sz.mell.'!E61</f>
        <v>0</v>
      </c>
      <c r="F61" s="649"/>
    </row>
    <row r="62" spans="1:6" s="26" customFormat="1" ht="12" customHeight="1" x14ac:dyDescent="0.2">
      <c r="A62" s="30" t="s">
        <v>162</v>
      </c>
      <c r="B62" s="31" t="s">
        <v>163</v>
      </c>
      <c r="C62" s="38">
        <f>'1.2.sz.mell.'!C62+'1.3.sz.mell.'!C62+'1.4.sz.mell.'!C62</f>
        <v>0</v>
      </c>
      <c r="D62" s="38">
        <f>'1.2.sz.mell.'!D62+'1.3.sz.mell.'!D62+'1.4.sz.mell.'!D62</f>
        <v>0</v>
      </c>
      <c r="E62" s="38">
        <f>'1.2.sz.mell.'!E62+'1.3.sz.mell.'!E62+'1.4.sz.mell.'!E62</f>
        <v>0</v>
      </c>
      <c r="F62" s="649"/>
    </row>
    <row r="63" spans="1:6" s="26" customFormat="1" ht="12" customHeight="1" x14ac:dyDescent="0.2">
      <c r="A63" s="30" t="s">
        <v>164</v>
      </c>
      <c r="B63" s="31" t="s">
        <v>165</v>
      </c>
      <c r="C63" s="38">
        <f>'1.2.sz.mell.'!C63+'1.3.sz.mell.'!C63+'1.4.sz.mell.'!C63</f>
        <v>0</v>
      </c>
      <c r="D63" s="38">
        <f>'1.2.sz.mell.'!D63+'1.3.sz.mell.'!D63+'1.4.sz.mell.'!D63</f>
        <v>0</v>
      </c>
      <c r="E63" s="38">
        <f>'1.2.sz.mell.'!E63+'1.3.sz.mell.'!E63+'1.4.sz.mell.'!E63</f>
        <v>0</v>
      </c>
      <c r="F63" s="649"/>
    </row>
    <row r="64" spans="1:6" s="26" customFormat="1" ht="12" customHeight="1" thickBot="1" x14ac:dyDescent="0.25">
      <c r="A64" s="33" t="s">
        <v>166</v>
      </c>
      <c r="B64" s="34" t="s">
        <v>167</v>
      </c>
      <c r="C64" s="38">
        <f>'1.2.sz.mell.'!C64+'1.3.sz.mell.'!C64+'1.4.sz.mell.'!C64</f>
        <v>0</v>
      </c>
      <c r="D64" s="38">
        <f>'1.2.sz.mell.'!D64+'1.3.sz.mell.'!D64+'1.4.sz.mell.'!D64</f>
        <v>0</v>
      </c>
      <c r="E64" s="38">
        <f>'1.2.sz.mell.'!E64+'1.3.sz.mell.'!E64+'1.4.sz.mell.'!E64</f>
        <v>0</v>
      </c>
      <c r="F64" s="649"/>
    </row>
    <row r="65" spans="1:6" s="26" customFormat="1" ht="12" customHeight="1" thickBot="1" x14ac:dyDescent="0.25">
      <c r="A65" s="41" t="s">
        <v>168</v>
      </c>
      <c r="B65" s="35" t="s">
        <v>169</v>
      </c>
      <c r="C65" s="11">
        <f>SUM(C66:C67)</f>
        <v>36657429</v>
      </c>
      <c r="D65" s="11">
        <f t="shared" ref="D65:E65" si="11">SUM(D66:D67)</f>
        <v>36657429</v>
      </c>
      <c r="E65" s="11">
        <f t="shared" si="11"/>
        <v>36657429</v>
      </c>
      <c r="F65" s="645">
        <f t="shared" si="1"/>
        <v>100</v>
      </c>
    </row>
    <row r="66" spans="1:6" s="26" customFormat="1" ht="12" customHeight="1" x14ac:dyDescent="0.2">
      <c r="A66" s="27" t="s">
        <v>170</v>
      </c>
      <c r="B66" s="28" t="s">
        <v>171</v>
      </c>
      <c r="C66" s="38">
        <f>'1.2.sz.mell.'!C66+'1.3.sz.mell.'!C66+'1.4.sz.mell.'!C66</f>
        <v>36657429</v>
      </c>
      <c r="D66" s="38">
        <f>'1.2.sz.mell.'!D66+'1.3.sz.mell.'!D66+'1.4.sz.mell.'!D66</f>
        <v>36657429</v>
      </c>
      <c r="E66" s="38">
        <f>'1.2.sz.mell.'!E66+'1.3.sz.mell.'!E66+'1.4.sz.mell.'!E66</f>
        <v>36657429</v>
      </c>
      <c r="F66" s="649">
        <f t="shared" si="1"/>
        <v>100</v>
      </c>
    </row>
    <row r="67" spans="1:6" s="26" customFormat="1" ht="12" customHeight="1" thickBot="1" x14ac:dyDescent="0.25">
      <c r="A67" s="33" t="s">
        <v>172</v>
      </c>
      <c r="B67" s="34" t="s">
        <v>173</v>
      </c>
      <c r="C67" s="38">
        <f>'1.2.sz.mell.'!C67+'1.3.sz.mell.'!C67+'1.4.sz.mell.'!C67</f>
        <v>0</v>
      </c>
      <c r="D67" s="38">
        <f>'1.2.sz.mell.'!D67+'1.3.sz.mell.'!D67+'1.4.sz.mell.'!D67</f>
        <v>0</v>
      </c>
      <c r="E67" s="38">
        <f>'1.2.sz.mell.'!E67+'1.3.sz.mell.'!E67+'1.4.sz.mell.'!E67</f>
        <v>0</v>
      </c>
      <c r="F67" s="649"/>
    </row>
    <row r="68" spans="1:6" s="26" customFormat="1" ht="12" customHeight="1" thickBot="1" x14ac:dyDescent="0.25">
      <c r="A68" s="41" t="s">
        <v>174</v>
      </c>
      <c r="B68" s="35" t="s">
        <v>175</v>
      </c>
      <c r="C68" s="11">
        <f>SUM(C69:C71)</f>
        <v>0</v>
      </c>
      <c r="D68" s="11">
        <f t="shared" ref="D68:E68" si="12">SUM(D69:D71)</f>
        <v>0</v>
      </c>
      <c r="E68" s="11">
        <f t="shared" si="12"/>
        <v>0</v>
      </c>
      <c r="F68" s="645"/>
    </row>
    <row r="69" spans="1:6" s="26" customFormat="1" ht="12" hidden="1" customHeight="1" x14ac:dyDescent="0.2">
      <c r="A69" s="27" t="s">
        <v>176</v>
      </c>
      <c r="B69" s="28" t="s">
        <v>177</v>
      </c>
      <c r="C69" s="38">
        <f>'1.2.sz.mell.'!C69+'1.3.sz.mell.'!C69+'1.4.sz.mell.'!C69</f>
        <v>0</v>
      </c>
      <c r="D69" s="38">
        <f>'1.2.sz.mell.'!D69+'1.3.sz.mell.'!D69+'1.4.sz.mell.'!D69</f>
        <v>0</v>
      </c>
      <c r="E69" s="38">
        <f>'1.2.sz.mell.'!E69+'1.3.sz.mell.'!E69+'1.4.sz.mell.'!E69</f>
        <v>0</v>
      </c>
      <c r="F69" s="649"/>
    </row>
    <row r="70" spans="1:6" s="26" customFormat="1" ht="12" hidden="1" customHeight="1" x14ac:dyDescent="0.2">
      <c r="A70" s="30" t="s">
        <v>178</v>
      </c>
      <c r="B70" s="31" t="s">
        <v>179</v>
      </c>
      <c r="C70" s="38">
        <f>'1.2.sz.mell.'!C70+'1.3.sz.mell.'!C70+'1.4.sz.mell.'!C70</f>
        <v>0</v>
      </c>
      <c r="D70" s="38">
        <f>'1.2.sz.mell.'!D70+'1.3.sz.mell.'!D70+'1.4.sz.mell.'!D70</f>
        <v>0</v>
      </c>
      <c r="E70" s="38">
        <f>'1.2.sz.mell.'!E70+'1.3.sz.mell.'!E70+'1.4.sz.mell.'!E70</f>
        <v>0</v>
      </c>
      <c r="F70" s="649"/>
    </row>
    <row r="71" spans="1:6" s="26" customFormat="1" ht="12" hidden="1" customHeight="1" thickBot="1" x14ac:dyDescent="0.25">
      <c r="A71" s="33" t="s">
        <v>180</v>
      </c>
      <c r="B71" s="34" t="s">
        <v>181</v>
      </c>
      <c r="C71" s="38">
        <f>'1.2.sz.mell.'!C71+'1.3.sz.mell.'!C71+'1.4.sz.mell.'!C71</f>
        <v>0</v>
      </c>
      <c r="D71" s="38">
        <f>'1.2.sz.mell.'!D71+'1.3.sz.mell.'!D71+'1.4.sz.mell.'!D71</f>
        <v>0</v>
      </c>
      <c r="E71" s="38">
        <f>'1.2.sz.mell.'!E71+'1.3.sz.mell.'!E71+'1.4.sz.mell.'!E71</f>
        <v>0</v>
      </c>
      <c r="F71" s="649"/>
    </row>
    <row r="72" spans="1:6" s="26" customFormat="1" ht="12" customHeight="1" thickBot="1" x14ac:dyDescent="0.25">
      <c r="A72" s="41" t="s">
        <v>182</v>
      </c>
      <c r="B72" s="35" t="s">
        <v>183</v>
      </c>
      <c r="C72" s="11">
        <f>SUM(C73:C76)</f>
        <v>0</v>
      </c>
      <c r="D72" s="11">
        <f t="shared" ref="D72:E72" si="13">SUM(D73:D76)</f>
        <v>0</v>
      </c>
      <c r="E72" s="11">
        <f t="shared" si="13"/>
        <v>0</v>
      </c>
      <c r="F72" s="645"/>
    </row>
    <row r="73" spans="1:6" s="26" customFormat="1" ht="12" hidden="1" customHeight="1" x14ac:dyDescent="0.2">
      <c r="A73" s="43" t="s">
        <v>184</v>
      </c>
      <c r="B73" s="28" t="s">
        <v>185</v>
      </c>
      <c r="C73" s="38">
        <f>'1.2.sz.mell.'!C73+'1.3.sz.mell.'!C73+'1.4.sz.mell.'!C73</f>
        <v>0</v>
      </c>
      <c r="D73" s="38">
        <f>'1.2.sz.mell.'!D73+'1.3.sz.mell.'!D73+'1.4.sz.mell.'!D73</f>
        <v>0</v>
      </c>
      <c r="E73" s="38">
        <f>'1.2.sz.mell.'!E73+'1.3.sz.mell.'!E73+'1.4.sz.mell.'!E73</f>
        <v>0</v>
      </c>
      <c r="F73" s="649"/>
    </row>
    <row r="74" spans="1:6" s="26" customFormat="1" ht="12" hidden="1" customHeight="1" x14ac:dyDescent="0.2">
      <c r="A74" s="44" t="s">
        <v>186</v>
      </c>
      <c r="B74" s="31" t="s">
        <v>187</v>
      </c>
      <c r="C74" s="38">
        <f>'1.2.sz.mell.'!C74+'1.3.sz.mell.'!C74+'1.4.sz.mell.'!C74</f>
        <v>0</v>
      </c>
      <c r="D74" s="38">
        <f>'1.2.sz.mell.'!D74+'1.3.sz.mell.'!D74+'1.4.sz.mell.'!D74</f>
        <v>0</v>
      </c>
      <c r="E74" s="38">
        <f>'1.2.sz.mell.'!E74+'1.3.sz.mell.'!E74+'1.4.sz.mell.'!E74</f>
        <v>0</v>
      </c>
      <c r="F74" s="649"/>
    </row>
    <row r="75" spans="1:6" s="26" customFormat="1" ht="12" hidden="1" customHeight="1" x14ac:dyDescent="0.2">
      <c r="A75" s="44" t="s">
        <v>188</v>
      </c>
      <c r="B75" s="31" t="s">
        <v>189</v>
      </c>
      <c r="C75" s="38">
        <f>'1.2.sz.mell.'!C75+'1.3.sz.mell.'!C75+'1.4.sz.mell.'!C75</f>
        <v>0</v>
      </c>
      <c r="D75" s="38">
        <f>'1.2.sz.mell.'!D75+'1.3.sz.mell.'!D75+'1.4.sz.mell.'!D75</f>
        <v>0</v>
      </c>
      <c r="E75" s="38">
        <f>'1.2.sz.mell.'!E75+'1.3.sz.mell.'!E75+'1.4.sz.mell.'!E75</f>
        <v>0</v>
      </c>
      <c r="F75" s="649"/>
    </row>
    <row r="76" spans="1:6" s="26" customFormat="1" ht="12" hidden="1" customHeight="1" thickBot="1" x14ac:dyDescent="0.25">
      <c r="A76" s="45" t="s">
        <v>190</v>
      </c>
      <c r="B76" s="34" t="s">
        <v>191</v>
      </c>
      <c r="C76" s="38">
        <f>'1.2.sz.mell.'!C76+'1.3.sz.mell.'!C76+'1.4.sz.mell.'!C76</f>
        <v>0</v>
      </c>
      <c r="D76" s="38">
        <f>'1.2.sz.mell.'!D76+'1.3.sz.mell.'!D76+'1.4.sz.mell.'!D76</f>
        <v>0</v>
      </c>
      <c r="E76" s="38">
        <f>'1.2.sz.mell.'!E76+'1.3.sz.mell.'!E76+'1.4.sz.mell.'!E76</f>
        <v>0</v>
      </c>
      <c r="F76" s="649"/>
    </row>
    <row r="77" spans="1:6" s="26" customFormat="1" ht="13.5" customHeight="1" thickBot="1" x14ac:dyDescent="0.25">
      <c r="A77" s="41" t="s">
        <v>192</v>
      </c>
      <c r="B77" s="35" t="s">
        <v>193</v>
      </c>
      <c r="C77" s="46"/>
      <c r="D77" s="46"/>
      <c r="E77" s="46"/>
      <c r="F77" s="663"/>
    </row>
    <row r="78" spans="1:6" s="26" customFormat="1" ht="15.75" customHeight="1" thickBot="1" x14ac:dyDescent="0.25">
      <c r="A78" s="41" t="s">
        <v>194</v>
      </c>
      <c r="B78" s="47" t="s">
        <v>195</v>
      </c>
      <c r="C78" s="14">
        <f>+C56+C60+C65+C68+C72+C77</f>
        <v>36657429</v>
      </c>
      <c r="D78" s="14">
        <f t="shared" ref="D78:E78" si="14">+D56+D60+D65+D68+D72+D77</f>
        <v>36657429</v>
      </c>
      <c r="E78" s="14">
        <f t="shared" si="14"/>
        <v>36657429</v>
      </c>
      <c r="F78" s="648">
        <f t="shared" ref="F78:F79" si="15">E78/D78*100</f>
        <v>100</v>
      </c>
    </row>
    <row r="79" spans="1:6" s="26" customFormat="1" ht="16.5" customHeight="1" thickBot="1" x14ac:dyDescent="0.25">
      <c r="A79" s="48" t="s">
        <v>196</v>
      </c>
      <c r="B79" s="49" t="s">
        <v>197</v>
      </c>
      <c r="C79" s="14">
        <f>+C55+C78</f>
        <v>309186429</v>
      </c>
      <c r="D79" s="14">
        <f t="shared" ref="D79:E79" si="16">+D55+D78</f>
        <v>372135303</v>
      </c>
      <c r="E79" s="14">
        <f t="shared" si="16"/>
        <v>369793876</v>
      </c>
      <c r="F79" s="648">
        <f t="shared" si="15"/>
        <v>99.370812986264838</v>
      </c>
    </row>
    <row r="80" spans="1:6" s="26" customFormat="1" ht="16.5" customHeight="1" x14ac:dyDescent="0.2">
      <c r="A80" s="50"/>
      <c r="B80" s="50"/>
      <c r="C80" s="51"/>
      <c r="D80" s="51"/>
      <c r="E80" s="51"/>
      <c r="F80" s="51"/>
    </row>
    <row r="81" spans="1:6" ht="16.5" customHeight="1" x14ac:dyDescent="0.25">
      <c r="A81" s="667" t="s">
        <v>198</v>
      </c>
      <c r="B81" s="667"/>
      <c r="C81" s="667"/>
      <c r="D81" s="136"/>
      <c r="E81" s="136"/>
      <c r="F81" s="136"/>
    </row>
    <row r="82" spans="1:6" s="53" customFormat="1" ht="16.5" customHeight="1" thickBot="1" x14ac:dyDescent="0.3">
      <c r="A82" s="668" t="s">
        <v>199</v>
      </c>
      <c r="B82" s="668"/>
      <c r="C82" s="16"/>
      <c r="D82" s="16"/>
      <c r="E82" s="52"/>
      <c r="F82" s="16" t="s">
        <v>323</v>
      </c>
    </row>
    <row r="83" spans="1:6" ht="24.75" thickBot="1" x14ac:dyDescent="0.3">
      <c r="A83" s="17" t="s">
        <v>83</v>
      </c>
      <c r="B83" s="18" t="s">
        <v>200</v>
      </c>
      <c r="C83" s="19" t="s">
        <v>396</v>
      </c>
      <c r="D83" s="19" t="s">
        <v>300</v>
      </c>
      <c r="E83" s="19" t="s">
        <v>405</v>
      </c>
      <c r="F83" s="19" t="s">
        <v>406</v>
      </c>
    </row>
    <row r="84" spans="1:6" s="23" customFormat="1" ht="12" customHeight="1" thickBot="1" x14ac:dyDescent="0.25">
      <c r="A84" s="10">
        <v>1</v>
      </c>
      <c r="B84" s="54">
        <v>2</v>
      </c>
      <c r="C84" s="55">
        <v>3</v>
      </c>
      <c r="D84" s="55">
        <v>3</v>
      </c>
      <c r="E84" s="55">
        <v>3</v>
      </c>
      <c r="F84" s="55">
        <v>3</v>
      </c>
    </row>
    <row r="85" spans="1:6" ht="12" customHeight="1" thickBot="1" x14ac:dyDescent="0.3">
      <c r="A85" s="56" t="s">
        <v>1</v>
      </c>
      <c r="B85" s="57" t="s">
        <v>201</v>
      </c>
      <c r="C85" s="58">
        <f>SUM(C86:C90)</f>
        <v>287415818</v>
      </c>
      <c r="D85" s="58">
        <f t="shared" ref="D85:E85" si="17">SUM(D86:D90)</f>
        <v>348424707</v>
      </c>
      <c r="E85" s="58">
        <f t="shared" si="17"/>
        <v>342471665</v>
      </c>
      <c r="F85" s="650">
        <f t="shared" ref="F85:F123" si="18">E85/D85*100</f>
        <v>98.291440910934028</v>
      </c>
    </row>
    <row r="86" spans="1:6" ht="12" customHeight="1" x14ac:dyDescent="0.25">
      <c r="A86" s="59" t="s">
        <v>2</v>
      </c>
      <c r="B86" s="60" t="s">
        <v>38</v>
      </c>
      <c r="C86" s="61">
        <f>'1.2.sz.mell.'!C86+'1.3.sz.mell.'!C86+'1.4.sz.mell.'!C86</f>
        <v>180868000</v>
      </c>
      <c r="D86" s="61">
        <f>'1.2.sz.mell.'!D86+'1.3.sz.mell.'!D86+'1.4.sz.mell.'!D86</f>
        <v>230104770</v>
      </c>
      <c r="E86" s="61">
        <f>'1.2.sz.mell.'!E86+'1.3.sz.mell.'!E86+'1.4.sz.mell.'!E86</f>
        <v>227797974</v>
      </c>
      <c r="F86" s="651">
        <f t="shared" si="18"/>
        <v>98.997501877079728</v>
      </c>
    </row>
    <row r="87" spans="1:6" ht="12" customHeight="1" x14ac:dyDescent="0.25">
      <c r="A87" s="30" t="s">
        <v>3</v>
      </c>
      <c r="B87" s="2" t="s">
        <v>39</v>
      </c>
      <c r="C87" s="32">
        <f>'1.2.sz.mell.'!C87+'1.3.sz.mell.'!C87+'1.4.sz.mell.'!C87</f>
        <v>28457000</v>
      </c>
      <c r="D87" s="32">
        <f>'1.2.sz.mell.'!D87+'1.3.sz.mell.'!D87+'1.4.sz.mell.'!D87</f>
        <v>35943152</v>
      </c>
      <c r="E87" s="32">
        <f>'1.2.sz.mell.'!E87+'1.3.sz.mell.'!E87+'1.4.sz.mell.'!E87</f>
        <v>34721437</v>
      </c>
      <c r="F87" s="646">
        <f t="shared" si="18"/>
        <v>96.60097979164432</v>
      </c>
    </row>
    <row r="88" spans="1:6" ht="12" customHeight="1" x14ac:dyDescent="0.25">
      <c r="A88" s="30" t="s">
        <v>4</v>
      </c>
      <c r="B88" s="2" t="s">
        <v>40</v>
      </c>
      <c r="C88" s="36">
        <f>'1.2.sz.mell.'!C88+'1.3.sz.mell.'!C88+'1.4.sz.mell.'!C88</f>
        <v>71226221</v>
      </c>
      <c r="D88" s="36">
        <f>'1.2.sz.mell.'!D88+'1.3.sz.mell.'!D88+'1.4.sz.mell.'!D88</f>
        <v>68572951</v>
      </c>
      <c r="E88" s="36">
        <f>'1.2.sz.mell.'!E88+'1.3.sz.mell.'!E88+'1.4.sz.mell.'!E88</f>
        <v>66246369</v>
      </c>
      <c r="F88" s="652">
        <f t="shared" si="18"/>
        <v>96.607143245155086</v>
      </c>
    </row>
    <row r="89" spans="1:6" ht="12" customHeight="1" x14ac:dyDescent="0.25">
      <c r="A89" s="30" t="s">
        <v>5</v>
      </c>
      <c r="B89" s="62" t="s">
        <v>41</v>
      </c>
      <c r="C89" s="36">
        <f>'1.2.sz.mell.'!C89+'1.3.sz.mell.'!C89+'1.4.sz.mell.'!C89</f>
        <v>0</v>
      </c>
      <c r="D89" s="36">
        <f>'1.2.sz.mell.'!D89+'1.3.sz.mell.'!D89+'1.4.sz.mell.'!D89</f>
        <v>0</v>
      </c>
      <c r="E89" s="36">
        <f>'1.2.sz.mell.'!E89+'1.3.sz.mell.'!E89+'1.4.sz.mell.'!E89</f>
        <v>0</v>
      </c>
      <c r="F89" s="652"/>
    </row>
    <row r="90" spans="1:6" ht="12" customHeight="1" thickBot="1" x14ac:dyDescent="0.3">
      <c r="A90" s="30" t="s">
        <v>202</v>
      </c>
      <c r="B90" s="63" t="s">
        <v>42</v>
      </c>
      <c r="C90" s="36">
        <f>'1.2.sz.mell.'!C90+'1.3.sz.mell.'!C90+'1.4.sz.mell.'!C90</f>
        <v>6864597</v>
      </c>
      <c r="D90" s="36">
        <f>'1.2.sz.mell.'!D90+'1.3.sz.mell.'!D90+'1.4.sz.mell.'!D90</f>
        <v>13803834</v>
      </c>
      <c r="E90" s="36">
        <f>'1.2.sz.mell.'!E90+'1.3.sz.mell.'!E90+'1.4.sz.mell.'!E90</f>
        <v>13705885</v>
      </c>
      <c r="F90" s="652">
        <f t="shared" si="18"/>
        <v>99.290421777022246</v>
      </c>
    </row>
    <row r="91" spans="1:6" ht="12" customHeight="1" thickBot="1" x14ac:dyDescent="0.3">
      <c r="A91" s="24" t="s">
        <v>7</v>
      </c>
      <c r="B91" s="65" t="s">
        <v>203</v>
      </c>
      <c r="C91" s="11">
        <f>+C92+C94+C96</f>
        <v>1486000</v>
      </c>
      <c r="D91" s="11">
        <f t="shared" ref="D91:E91" si="19">+D92+D94+D96</f>
        <v>2370360</v>
      </c>
      <c r="E91" s="11">
        <f t="shared" si="19"/>
        <v>2369984</v>
      </c>
      <c r="F91" s="645">
        <f t="shared" si="18"/>
        <v>99.984137430601265</v>
      </c>
    </row>
    <row r="92" spans="1:6" ht="12" customHeight="1" x14ac:dyDescent="0.25">
      <c r="A92" s="27" t="s">
        <v>8</v>
      </c>
      <c r="B92" s="2" t="s">
        <v>43</v>
      </c>
      <c r="C92" s="29">
        <f>'1.2.sz.mell.'!C92+'1.3.sz.mell.'!C92+'1.4.sz.mell.'!C92</f>
        <v>1486000</v>
      </c>
      <c r="D92" s="29">
        <f>'1.2.sz.mell.'!D92+'1.3.sz.mell.'!D92+'1.4.sz.mell.'!D92</f>
        <v>2370360</v>
      </c>
      <c r="E92" s="29">
        <f>'1.2.sz.mell.'!E92+'1.3.sz.mell.'!E92+'1.4.sz.mell.'!E92</f>
        <v>2369984</v>
      </c>
      <c r="F92" s="653">
        <f t="shared" si="18"/>
        <v>99.984137430601265</v>
      </c>
    </row>
    <row r="93" spans="1:6" ht="12" customHeight="1" x14ac:dyDescent="0.25">
      <c r="A93" s="27" t="s">
        <v>10</v>
      </c>
      <c r="B93" s="66" t="s">
        <v>204</v>
      </c>
      <c r="C93" s="29">
        <f>'1.2.sz.mell.'!C93+'1.3.sz.mell.'!C93+'1.4.sz.mell.'!C93</f>
        <v>0</v>
      </c>
      <c r="D93" s="29">
        <f>'1.2.sz.mell.'!D93+'1.3.sz.mell.'!D93+'1.4.sz.mell.'!D93</f>
        <v>0</v>
      </c>
      <c r="E93" s="29">
        <f>'1.2.sz.mell.'!E93+'1.3.sz.mell.'!E93+'1.4.sz.mell.'!E93</f>
        <v>0</v>
      </c>
      <c r="F93" s="653"/>
    </row>
    <row r="94" spans="1:6" ht="12" customHeight="1" x14ac:dyDescent="0.25">
      <c r="A94" s="27" t="s">
        <v>11</v>
      </c>
      <c r="B94" s="66" t="s">
        <v>44</v>
      </c>
      <c r="C94" s="32">
        <f>'1.2.sz.mell.'!C94+'1.3.sz.mell.'!C94+'1.4.sz.mell.'!C94</f>
        <v>0</v>
      </c>
      <c r="D94" s="32">
        <f>'1.2.sz.mell.'!D94+'1.3.sz.mell.'!D94+'1.4.sz.mell.'!D94</f>
        <v>0</v>
      </c>
      <c r="E94" s="32">
        <f>'1.2.sz.mell.'!E94+'1.3.sz.mell.'!E94+'1.4.sz.mell.'!E94</f>
        <v>0</v>
      </c>
      <c r="F94" s="646"/>
    </row>
    <row r="95" spans="1:6" ht="12" customHeight="1" x14ac:dyDescent="0.25">
      <c r="A95" s="27" t="s">
        <v>12</v>
      </c>
      <c r="B95" s="66" t="s">
        <v>205</v>
      </c>
      <c r="C95" s="12">
        <f>'1.2.sz.mell.'!C95+'1.3.sz.mell.'!C95+'1.4.sz.mell.'!C95</f>
        <v>0</v>
      </c>
      <c r="D95" s="12">
        <f>'1.2.sz.mell.'!D95+'1.3.sz.mell.'!D95+'1.4.sz.mell.'!D95</f>
        <v>0</v>
      </c>
      <c r="E95" s="12">
        <f>'1.2.sz.mell.'!E95+'1.3.sz.mell.'!E95+'1.4.sz.mell.'!E95</f>
        <v>0</v>
      </c>
      <c r="F95" s="655"/>
    </row>
    <row r="96" spans="1:6" ht="12" customHeight="1" thickBot="1" x14ac:dyDescent="0.3">
      <c r="A96" s="27" t="s">
        <v>89</v>
      </c>
      <c r="B96" s="67" t="s">
        <v>206</v>
      </c>
      <c r="C96" s="12">
        <f>'1.2.sz.mell.'!C96+'1.3.sz.mell.'!C96+'1.4.sz.mell.'!C96</f>
        <v>0</v>
      </c>
      <c r="D96" s="12">
        <f>'1.2.sz.mell.'!D96+'1.3.sz.mell.'!D96+'1.4.sz.mell.'!D96</f>
        <v>0</v>
      </c>
      <c r="E96" s="12">
        <f>'1.2.sz.mell.'!E96+'1.3.sz.mell.'!E96+'1.4.sz.mell.'!E96</f>
        <v>0</v>
      </c>
      <c r="F96" s="655"/>
    </row>
    <row r="97" spans="1:6" ht="12" customHeight="1" thickBot="1" x14ac:dyDescent="0.3">
      <c r="A97" s="24" t="s">
        <v>13</v>
      </c>
      <c r="B97" s="5" t="s">
        <v>207</v>
      </c>
      <c r="C97" s="11">
        <f>+C98+C99</f>
        <v>20284611</v>
      </c>
      <c r="D97" s="11">
        <f t="shared" ref="D97:E97" si="20">+D98+D99</f>
        <v>21340236</v>
      </c>
      <c r="E97" s="11">
        <f t="shared" si="20"/>
        <v>0</v>
      </c>
      <c r="F97" s="645">
        <f t="shared" si="18"/>
        <v>0</v>
      </c>
    </row>
    <row r="98" spans="1:6" ht="12" customHeight="1" x14ac:dyDescent="0.25">
      <c r="A98" s="27" t="s">
        <v>94</v>
      </c>
      <c r="B98" s="4" t="s">
        <v>208</v>
      </c>
      <c r="C98" s="29">
        <f>'1.2.sz.mell.'!C98+'1.3.sz.mell.'!C98+'1.4.sz.mell.'!C98</f>
        <v>20284611</v>
      </c>
      <c r="D98" s="29">
        <f>'1.2.sz.mell.'!D98+'1.3.sz.mell.'!D98+'1.4.sz.mell.'!D98</f>
        <v>21340236</v>
      </c>
      <c r="E98" s="29">
        <f>'1.2.sz.mell.'!E98+'1.3.sz.mell.'!E98+'1.4.sz.mell.'!E98</f>
        <v>0</v>
      </c>
      <c r="F98" s="653">
        <f t="shared" si="18"/>
        <v>0</v>
      </c>
    </row>
    <row r="99" spans="1:6" ht="12" customHeight="1" thickBot="1" x14ac:dyDescent="0.3">
      <c r="A99" s="33" t="s">
        <v>96</v>
      </c>
      <c r="B99" s="66" t="s">
        <v>209</v>
      </c>
      <c r="C99" s="36">
        <f>'1.2.sz.mell.'!C99+'1.3.sz.mell.'!C99+'1.4.sz.mell.'!C99</f>
        <v>0</v>
      </c>
      <c r="D99" s="36">
        <f>'1.2.sz.mell.'!D99+'1.3.sz.mell.'!D99+'1.4.sz.mell.'!D99</f>
        <v>0</v>
      </c>
      <c r="E99" s="36">
        <f>'1.2.sz.mell.'!E99+'1.3.sz.mell.'!E99+'1.4.sz.mell.'!E99</f>
        <v>0</v>
      </c>
      <c r="F99" s="652"/>
    </row>
    <row r="100" spans="1:6" ht="12" customHeight="1" thickBot="1" x14ac:dyDescent="0.3">
      <c r="A100" s="24" t="s">
        <v>15</v>
      </c>
      <c r="B100" s="5" t="s">
        <v>78</v>
      </c>
      <c r="C100" s="11">
        <f>+C85+C91+C97</f>
        <v>309186429</v>
      </c>
      <c r="D100" s="11">
        <f t="shared" ref="D100:E100" si="21">+D85+D91+D97</f>
        <v>372135303</v>
      </c>
      <c r="E100" s="11">
        <f t="shared" si="21"/>
        <v>344841649</v>
      </c>
      <c r="F100" s="645">
        <f t="shared" si="18"/>
        <v>92.665663864736857</v>
      </c>
    </row>
    <row r="101" spans="1:6" ht="12" customHeight="1" thickBot="1" x14ac:dyDescent="0.3">
      <c r="A101" s="24" t="s">
        <v>19</v>
      </c>
      <c r="B101" s="5" t="s">
        <v>47</v>
      </c>
      <c r="C101" s="11">
        <f>+C102+C103+C104</f>
        <v>0</v>
      </c>
      <c r="D101" s="11">
        <f t="shared" ref="D101:E101" si="22">+D102+D103+D104</f>
        <v>0</v>
      </c>
      <c r="E101" s="11">
        <f t="shared" si="22"/>
        <v>0</v>
      </c>
      <c r="F101" s="645"/>
    </row>
    <row r="102" spans="1:6" ht="12" customHeight="1" x14ac:dyDescent="0.25">
      <c r="A102" s="27" t="s">
        <v>20</v>
      </c>
      <c r="B102" s="4" t="s">
        <v>48</v>
      </c>
      <c r="C102" s="12">
        <f>'1.2.sz.mell.'!C102+'1.3.sz.mell.'!C102+'1.4.sz.mell.'!C102</f>
        <v>0</v>
      </c>
      <c r="D102" s="12">
        <f>'1.2.sz.mell.'!D102+'1.3.sz.mell.'!D102+'1.4.sz.mell.'!D102</f>
        <v>0</v>
      </c>
      <c r="E102" s="12">
        <f>'1.2.sz.mell.'!E102+'1.3.sz.mell.'!E102+'1.4.sz.mell.'!E102</f>
        <v>0</v>
      </c>
      <c r="F102" s="655"/>
    </row>
    <row r="103" spans="1:6" ht="12" customHeight="1" x14ac:dyDescent="0.25">
      <c r="A103" s="27" t="s">
        <v>22</v>
      </c>
      <c r="B103" s="4" t="s">
        <v>49</v>
      </c>
      <c r="C103" s="12">
        <f>'1.2.sz.mell.'!C103+'1.3.sz.mell.'!C103+'1.4.sz.mell.'!C103</f>
        <v>0</v>
      </c>
      <c r="D103" s="12">
        <f>'1.2.sz.mell.'!D103+'1.3.sz.mell.'!D103+'1.4.sz.mell.'!D103</f>
        <v>0</v>
      </c>
      <c r="E103" s="12">
        <f>'1.2.sz.mell.'!E103+'1.3.sz.mell.'!E103+'1.4.sz.mell.'!E103</f>
        <v>0</v>
      </c>
      <c r="F103" s="655"/>
    </row>
    <row r="104" spans="1:6" ht="12" customHeight="1" thickBot="1" x14ac:dyDescent="0.3">
      <c r="A104" s="64" t="s">
        <v>24</v>
      </c>
      <c r="B104" s="13" t="s">
        <v>50</v>
      </c>
      <c r="C104" s="12">
        <f>'1.2.sz.mell.'!C104+'1.3.sz.mell.'!C104+'1.4.sz.mell.'!C104</f>
        <v>0</v>
      </c>
      <c r="D104" s="12">
        <f>'1.2.sz.mell.'!D104+'1.3.sz.mell.'!D104+'1.4.sz.mell.'!D104</f>
        <v>0</v>
      </c>
      <c r="E104" s="12">
        <f>'1.2.sz.mell.'!E104+'1.3.sz.mell.'!E104+'1.4.sz.mell.'!E104</f>
        <v>0</v>
      </c>
      <c r="F104" s="655"/>
    </row>
    <row r="105" spans="1:6" ht="12" customHeight="1" thickBot="1" x14ac:dyDescent="0.3">
      <c r="A105" s="24" t="s">
        <v>26</v>
      </c>
      <c r="B105" s="5" t="s">
        <v>51</v>
      </c>
      <c r="C105" s="11">
        <f>+C106+C107+C108+C109</f>
        <v>0</v>
      </c>
      <c r="D105" s="11">
        <f t="shared" ref="D105:E105" si="23">+D106+D107+D108+D109</f>
        <v>0</v>
      </c>
      <c r="E105" s="11">
        <f t="shared" si="23"/>
        <v>0</v>
      </c>
      <c r="F105" s="645"/>
    </row>
    <row r="106" spans="1:6" ht="12" customHeight="1" x14ac:dyDescent="0.25">
      <c r="A106" s="27" t="s">
        <v>52</v>
      </c>
      <c r="B106" s="4" t="s">
        <v>53</v>
      </c>
      <c r="C106" s="12">
        <f>'1.2.sz.mell.'!C106+'1.3.sz.mell.'!C106+'1.4.sz.mell.'!C106</f>
        <v>0</v>
      </c>
      <c r="D106" s="12">
        <f>'1.2.sz.mell.'!D106+'1.3.sz.mell.'!D106+'1.4.sz.mell.'!D106</f>
        <v>0</v>
      </c>
      <c r="E106" s="12">
        <f>'1.2.sz.mell.'!E106+'1.3.sz.mell.'!E106+'1.4.sz.mell.'!E106</f>
        <v>0</v>
      </c>
      <c r="F106" s="655"/>
    </row>
    <row r="107" spans="1:6" ht="12" customHeight="1" x14ac:dyDescent="0.25">
      <c r="A107" s="27" t="s">
        <v>54</v>
      </c>
      <c r="B107" s="4" t="s">
        <v>55</v>
      </c>
      <c r="C107" s="12">
        <f>'1.2.sz.mell.'!C107+'1.3.sz.mell.'!C107+'1.4.sz.mell.'!C107</f>
        <v>0</v>
      </c>
      <c r="D107" s="12">
        <f>'1.2.sz.mell.'!D107+'1.3.sz.mell.'!D107+'1.4.sz.mell.'!D107</f>
        <v>0</v>
      </c>
      <c r="E107" s="12">
        <f>'1.2.sz.mell.'!E107+'1.3.sz.mell.'!E107+'1.4.sz.mell.'!E107</f>
        <v>0</v>
      </c>
      <c r="F107" s="655"/>
    </row>
    <row r="108" spans="1:6" ht="12" customHeight="1" x14ac:dyDescent="0.25">
      <c r="A108" s="27" t="s">
        <v>56</v>
      </c>
      <c r="B108" s="4" t="s">
        <v>57</v>
      </c>
      <c r="C108" s="12">
        <f>'1.2.sz.mell.'!C108+'1.3.sz.mell.'!C108+'1.4.sz.mell.'!C108</f>
        <v>0</v>
      </c>
      <c r="D108" s="12">
        <f>'1.2.sz.mell.'!D108+'1.3.sz.mell.'!D108+'1.4.sz.mell.'!D108</f>
        <v>0</v>
      </c>
      <c r="E108" s="12">
        <f>'1.2.sz.mell.'!E108+'1.3.sz.mell.'!E108+'1.4.sz.mell.'!E108</f>
        <v>0</v>
      </c>
      <c r="F108" s="655"/>
    </row>
    <row r="109" spans="1:6" ht="12" customHeight="1" thickBot="1" x14ac:dyDescent="0.3">
      <c r="A109" s="64" t="s">
        <v>58</v>
      </c>
      <c r="B109" s="13" t="s">
        <v>59</v>
      </c>
      <c r="C109" s="12">
        <f>'1.2.sz.mell.'!C109+'1.3.sz.mell.'!C109+'1.4.sz.mell.'!C109</f>
        <v>0</v>
      </c>
      <c r="D109" s="12">
        <f>'1.2.sz.mell.'!D109+'1.3.sz.mell.'!D109+'1.4.sz.mell.'!D109</f>
        <v>0</v>
      </c>
      <c r="E109" s="12">
        <f>'1.2.sz.mell.'!E109+'1.3.sz.mell.'!E109+'1.4.sz.mell.'!E109</f>
        <v>0</v>
      </c>
      <c r="F109" s="655"/>
    </row>
    <row r="110" spans="1:6" ht="12" customHeight="1" thickBot="1" x14ac:dyDescent="0.3">
      <c r="A110" s="24" t="s">
        <v>28</v>
      </c>
      <c r="B110" s="5" t="s">
        <v>60</v>
      </c>
      <c r="C110" s="14">
        <f>+C111+C112+C114+C115</f>
        <v>0</v>
      </c>
      <c r="D110" s="14">
        <f t="shared" ref="D110:E110" si="24">+D111+D112+D114+D115</f>
        <v>0</v>
      </c>
      <c r="E110" s="14">
        <f t="shared" si="24"/>
        <v>0</v>
      </c>
      <c r="F110" s="648"/>
    </row>
    <row r="111" spans="1:6" ht="12" customHeight="1" x14ac:dyDescent="0.25">
      <c r="A111" s="27" t="s">
        <v>61</v>
      </c>
      <c r="B111" s="4" t="s">
        <v>62</v>
      </c>
      <c r="C111" s="12">
        <f>'1.2.sz.mell.'!C111+'1.3.sz.mell.'!C111+'1.4.sz.mell.'!C111</f>
        <v>0</v>
      </c>
      <c r="D111" s="12">
        <f>'1.2.sz.mell.'!D111+'1.3.sz.mell.'!D111+'1.4.sz.mell.'!D111</f>
        <v>0</v>
      </c>
      <c r="E111" s="12">
        <f>'1.2.sz.mell.'!E111+'1.3.sz.mell.'!E111+'1.4.sz.mell.'!E111</f>
        <v>0</v>
      </c>
      <c r="F111" s="655"/>
    </row>
    <row r="112" spans="1:6" ht="12" customHeight="1" x14ac:dyDescent="0.25">
      <c r="A112" s="27" t="s">
        <v>63</v>
      </c>
      <c r="B112" s="4" t="s">
        <v>64</v>
      </c>
      <c r="C112" s="12">
        <f>'1.2.sz.mell.'!C112+'1.3.sz.mell.'!C112+'1.4.sz.mell.'!C112</f>
        <v>0</v>
      </c>
      <c r="D112" s="12">
        <f>'1.2.sz.mell.'!D112+'1.3.sz.mell.'!D112+'1.4.sz.mell.'!D112</f>
        <v>0</v>
      </c>
      <c r="E112" s="12">
        <f>'1.2.sz.mell.'!E112+'1.3.sz.mell.'!E112+'1.4.sz.mell.'!E112</f>
        <v>0</v>
      </c>
      <c r="F112" s="655"/>
    </row>
    <row r="113" spans="1:10" ht="12" customHeight="1" x14ac:dyDescent="0.25">
      <c r="A113" s="27" t="s">
        <v>65</v>
      </c>
      <c r="B113" s="4" t="s">
        <v>80</v>
      </c>
      <c r="C113" s="12"/>
      <c r="D113" s="12"/>
      <c r="E113" s="12"/>
      <c r="F113" s="655"/>
    </row>
    <row r="114" spans="1:10" ht="12" customHeight="1" x14ac:dyDescent="0.25">
      <c r="A114" s="27" t="s">
        <v>67</v>
      </c>
      <c r="B114" s="4" t="s">
        <v>66</v>
      </c>
      <c r="C114" s="12">
        <f>'1.2.sz.mell.'!C114+'1.3.sz.mell.'!C114+'1.4.sz.mell.'!C114</f>
        <v>0</v>
      </c>
      <c r="D114" s="12">
        <f>'1.2.sz.mell.'!D114+'1.3.sz.mell.'!D114+'1.4.sz.mell.'!D114</f>
        <v>0</v>
      </c>
      <c r="E114" s="12">
        <f>'1.2.sz.mell.'!E114+'1.3.sz.mell.'!E114+'1.4.sz.mell.'!E114</f>
        <v>0</v>
      </c>
      <c r="F114" s="655"/>
    </row>
    <row r="115" spans="1:10" ht="12" customHeight="1" thickBot="1" x14ac:dyDescent="0.3">
      <c r="A115" s="64" t="s">
        <v>79</v>
      </c>
      <c r="B115" s="13" t="s">
        <v>68</v>
      </c>
      <c r="C115" s="12">
        <f>'1.2.sz.mell.'!C115+'1.3.sz.mell.'!C115+'1.4.sz.mell.'!C115</f>
        <v>0</v>
      </c>
      <c r="D115" s="12">
        <f>'1.2.sz.mell.'!D115+'1.3.sz.mell.'!D115+'1.4.sz.mell.'!D115</f>
        <v>0</v>
      </c>
      <c r="E115" s="12">
        <f>'1.2.sz.mell.'!E115+'1.3.sz.mell.'!E115+'1.4.sz.mell.'!E115</f>
        <v>0</v>
      </c>
      <c r="F115" s="655"/>
    </row>
    <row r="116" spans="1:10" ht="12" customHeight="1" thickBot="1" x14ac:dyDescent="0.3">
      <c r="A116" s="24" t="s">
        <v>30</v>
      </c>
      <c r="B116" s="5" t="s">
        <v>69</v>
      </c>
      <c r="C116" s="68">
        <f>+C117+C118+C119+C120</f>
        <v>0</v>
      </c>
      <c r="D116" s="68">
        <f t="shared" ref="D116:E116" si="25">+D117+D118+D119+D120</f>
        <v>0</v>
      </c>
      <c r="E116" s="68">
        <f t="shared" si="25"/>
        <v>0</v>
      </c>
      <c r="F116" s="658"/>
    </row>
    <row r="117" spans="1:10" ht="12" customHeight="1" x14ac:dyDescent="0.25">
      <c r="A117" s="27" t="s">
        <v>70</v>
      </c>
      <c r="B117" s="4" t="s">
        <v>71</v>
      </c>
      <c r="C117" s="12">
        <f>'1.2.sz.mell.'!C117+'1.3.sz.mell.'!C117+'1.4.sz.mell.'!C117</f>
        <v>0</v>
      </c>
      <c r="D117" s="12">
        <f>'1.2.sz.mell.'!D117+'1.3.sz.mell.'!D117+'1.4.sz.mell.'!D117</f>
        <v>0</v>
      </c>
      <c r="E117" s="12">
        <f>'1.2.sz.mell.'!E117+'1.3.sz.mell.'!E117+'1.4.sz.mell.'!E117</f>
        <v>0</v>
      </c>
      <c r="F117" s="655"/>
    </row>
    <row r="118" spans="1:10" ht="12" customHeight="1" x14ac:dyDescent="0.25">
      <c r="A118" s="27" t="s">
        <v>72</v>
      </c>
      <c r="B118" s="4" t="s">
        <v>73</v>
      </c>
      <c r="C118" s="12">
        <f>'1.2.sz.mell.'!C118+'1.3.sz.mell.'!C118+'1.4.sz.mell.'!C118</f>
        <v>0</v>
      </c>
      <c r="D118" s="12">
        <f>'1.2.sz.mell.'!D118+'1.3.sz.mell.'!D118+'1.4.sz.mell.'!D118</f>
        <v>0</v>
      </c>
      <c r="E118" s="12">
        <f>'1.2.sz.mell.'!E118+'1.3.sz.mell.'!E118+'1.4.sz.mell.'!E118</f>
        <v>0</v>
      </c>
      <c r="F118" s="655"/>
    </row>
    <row r="119" spans="1:10" ht="12" customHeight="1" x14ac:dyDescent="0.25">
      <c r="A119" s="27" t="s">
        <v>74</v>
      </c>
      <c r="B119" s="4" t="s">
        <v>75</v>
      </c>
      <c r="C119" s="12">
        <f>'1.2.sz.mell.'!C119+'1.3.sz.mell.'!C119+'1.4.sz.mell.'!C119</f>
        <v>0</v>
      </c>
      <c r="D119" s="12">
        <f>'1.2.sz.mell.'!D119+'1.3.sz.mell.'!D119+'1.4.sz.mell.'!D119</f>
        <v>0</v>
      </c>
      <c r="E119" s="12">
        <f>'1.2.sz.mell.'!E119+'1.3.sz.mell.'!E119+'1.4.sz.mell.'!E119</f>
        <v>0</v>
      </c>
      <c r="F119" s="655"/>
    </row>
    <row r="120" spans="1:10" ht="12" customHeight="1" thickBot="1" x14ac:dyDescent="0.3">
      <c r="A120" s="64" t="s">
        <v>76</v>
      </c>
      <c r="B120" s="13" t="s">
        <v>77</v>
      </c>
      <c r="C120" s="139">
        <f>'1.2.sz.mell.'!C120+'1.3.sz.mell.'!C120+'1.4.sz.mell.'!C120</f>
        <v>0</v>
      </c>
      <c r="D120" s="139">
        <f>'1.2.sz.mell.'!D120+'1.3.sz.mell.'!D120+'1.4.sz.mell.'!D120</f>
        <v>0</v>
      </c>
      <c r="E120" s="139">
        <f>'1.2.sz.mell.'!E120+'1.3.sz.mell.'!E120+'1.4.sz.mell.'!E120</f>
        <v>0</v>
      </c>
      <c r="F120" s="659"/>
    </row>
    <row r="121" spans="1:10" ht="12" customHeight="1" thickBot="1" x14ac:dyDescent="0.3">
      <c r="A121" s="141" t="s">
        <v>31</v>
      </c>
      <c r="B121" s="5" t="s">
        <v>303</v>
      </c>
      <c r="C121" s="140"/>
      <c r="D121" s="140"/>
      <c r="E121" s="140"/>
      <c r="F121" s="664"/>
    </row>
    <row r="122" spans="1:10" ht="15" customHeight="1" thickBot="1" x14ac:dyDescent="0.3">
      <c r="A122" s="24" t="s">
        <v>36</v>
      </c>
      <c r="B122" s="5" t="s">
        <v>304</v>
      </c>
      <c r="C122" s="69">
        <f>+C101+C105+C110+C116</f>
        <v>0</v>
      </c>
      <c r="D122" s="69">
        <f t="shared" ref="D122:E122" si="26">+D101+D105+D110+D116</f>
        <v>0</v>
      </c>
      <c r="E122" s="69">
        <f t="shared" si="26"/>
        <v>0</v>
      </c>
      <c r="F122" s="654"/>
      <c r="G122" s="70"/>
      <c r="H122" s="71"/>
      <c r="I122" s="71"/>
      <c r="J122" s="71"/>
    </row>
    <row r="123" spans="1:10" s="26" customFormat="1" ht="12.95" customHeight="1" thickBot="1" x14ac:dyDescent="0.25">
      <c r="A123" s="72" t="s">
        <v>223</v>
      </c>
      <c r="B123" s="73" t="s">
        <v>305</v>
      </c>
      <c r="C123" s="69">
        <f>+C100+C122</f>
        <v>309186429</v>
      </c>
      <c r="D123" s="69">
        <f t="shared" ref="D123:E123" si="27">+D100+D122</f>
        <v>372135303</v>
      </c>
      <c r="E123" s="69">
        <f t="shared" si="27"/>
        <v>344841649</v>
      </c>
      <c r="F123" s="654">
        <f t="shared" si="18"/>
        <v>92.665663864736857</v>
      </c>
    </row>
    <row r="124" spans="1:10" ht="7.5" customHeight="1" x14ac:dyDescent="0.25"/>
    <row r="125" spans="1:10" x14ac:dyDescent="0.25">
      <c r="A125" s="669" t="s">
        <v>210</v>
      </c>
      <c r="B125" s="669"/>
      <c r="C125" s="669"/>
      <c r="D125" s="137"/>
      <c r="E125" s="137"/>
      <c r="F125" s="137"/>
    </row>
    <row r="126" spans="1:10" ht="15" customHeight="1" thickBot="1" x14ac:dyDescent="0.3">
      <c r="A126" s="666" t="s">
        <v>211</v>
      </c>
      <c r="B126" s="666"/>
      <c r="C126" s="196"/>
      <c r="D126" s="196"/>
      <c r="E126" s="16"/>
      <c r="F126" s="16"/>
    </row>
    <row r="127" spans="1:10" ht="13.5" customHeight="1" thickBot="1" x14ac:dyDescent="0.3">
      <c r="A127" s="24">
        <v>1</v>
      </c>
      <c r="B127" s="65" t="s">
        <v>212</v>
      </c>
      <c r="C127" s="11">
        <f>+C55-C100</f>
        <v>-36657429</v>
      </c>
      <c r="D127" s="11">
        <f t="shared" ref="D127:F127" si="28">+D55-D100</f>
        <v>-36657429</v>
      </c>
      <c r="E127" s="11">
        <f t="shared" si="28"/>
        <v>-11705202</v>
      </c>
      <c r="F127" s="11">
        <f t="shared" si="28"/>
        <v>6.6363983034525091</v>
      </c>
    </row>
    <row r="128" spans="1:10" ht="27.75" customHeight="1" thickBot="1" x14ac:dyDescent="0.3">
      <c r="A128" s="24" t="s">
        <v>7</v>
      </c>
      <c r="B128" s="65" t="s">
        <v>213</v>
      </c>
      <c r="C128" s="11">
        <f>+C78-C122</f>
        <v>36657429</v>
      </c>
      <c r="D128" s="11">
        <f t="shared" ref="D128:F128" si="29">+D78-D122</f>
        <v>36657429</v>
      </c>
      <c r="E128" s="11">
        <f t="shared" si="29"/>
        <v>36657429</v>
      </c>
      <c r="F128" s="11">
        <f t="shared" si="29"/>
        <v>100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Header xml:space="preserve">&amp;C&amp;"Times New Roman CE,Félkövér"&amp;12VÖLGYSÉGI ÖNKORMÁNYZATOK TÁRSULÁSA
2021. ÉVI KÖLTSÉGVETÉSÉNEK ÖSSZEVONT MÉRLEGE&amp;R&amp;"Times New Roman CE,Félkövér dőlt" 1.1. melléklet </oddHeader>
  </headerFooter>
  <rowBreaks count="1" manualBreakCount="1">
    <brk id="7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D75"/>
  <sheetViews>
    <sheetView tabSelected="1" topLeftCell="A56" zoomScale="115" zoomScaleNormal="115" workbookViewId="0">
      <selection activeCell="D70" sqref="D70"/>
    </sheetView>
  </sheetViews>
  <sheetFormatPr defaultColWidth="10.28515625" defaultRowHeight="15.75" x14ac:dyDescent="0.25"/>
  <cols>
    <col min="1" max="1" width="57.5703125" style="404" customWidth="1"/>
    <col min="2" max="2" width="5.28515625" style="405" customWidth="1"/>
    <col min="3" max="4" width="10.42578125" style="404" customWidth="1"/>
    <col min="5" max="255" width="10.28515625" style="404"/>
    <col min="256" max="256" width="57.5703125" style="404" customWidth="1"/>
    <col min="257" max="257" width="5.28515625" style="404" customWidth="1"/>
    <col min="258" max="260" width="10.42578125" style="404" customWidth="1"/>
    <col min="261" max="511" width="10.28515625" style="404"/>
    <col min="512" max="512" width="57.5703125" style="404" customWidth="1"/>
    <col min="513" max="513" width="5.28515625" style="404" customWidth="1"/>
    <col min="514" max="516" width="10.42578125" style="404" customWidth="1"/>
    <col min="517" max="767" width="10.28515625" style="404"/>
    <col min="768" max="768" width="57.5703125" style="404" customWidth="1"/>
    <col min="769" max="769" width="5.28515625" style="404" customWidth="1"/>
    <col min="770" max="772" width="10.42578125" style="404" customWidth="1"/>
    <col min="773" max="1023" width="10.28515625" style="404"/>
    <col min="1024" max="1024" width="57.5703125" style="404" customWidth="1"/>
    <col min="1025" max="1025" width="5.28515625" style="404" customWidth="1"/>
    <col min="1026" max="1028" width="10.42578125" style="404" customWidth="1"/>
    <col min="1029" max="1279" width="10.28515625" style="404"/>
    <col min="1280" max="1280" width="57.5703125" style="404" customWidth="1"/>
    <col min="1281" max="1281" width="5.28515625" style="404" customWidth="1"/>
    <col min="1282" max="1284" width="10.42578125" style="404" customWidth="1"/>
    <col min="1285" max="1535" width="10.28515625" style="404"/>
    <col min="1536" max="1536" width="57.5703125" style="404" customWidth="1"/>
    <col min="1537" max="1537" width="5.28515625" style="404" customWidth="1"/>
    <col min="1538" max="1540" width="10.42578125" style="404" customWidth="1"/>
    <col min="1541" max="1791" width="10.28515625" style="404"/>
    <col min="1792" max="1792" width="57.5703125" style="404" customWidth="1"/>
    <col min="1793" max="1793" width="5.28515625" style="404" customWidth="1"/>
    <col min="1794" max="1796" width="10.42578125" style="404" customWidth="1"/>
    <col min="1797" max="2047" width="10.28515625" style="404"/>
    <col min="2048" max="2048" width="57.5703125" style="404" customWidth="1"/>
    <col min="2049" max="2049" width="5.28515625" style="404" customWidth="1"/>
    <col min="2050" max="2052" width="10.42578125" style="404" customWidth="1"/>
    <col min="2053" max="2303" width="10.28515625" style="404"/>
    <col min="2304" max="2304" width="57.5703125" style="404" customWidth="1"/>
    <col min="2305" max="2305" width="5.28515625" style="404" customWidth="1"/>
    <col min="2306" max="2308" width="10.42578125" style="404" customWidth="1"/>
    <col min="2309" max="2559" width="10.28515625" style="404"/>
    <col min="2560" max="2560" width="57.5703125" style="404" customWidth="1"/>
    <col min="2561" max="2561" width="5.28515625" style="404" customWidth="1"/>
    <col min="2562" max="2564" width="10.42578125" style="404" customWidth="1"/>
    <col min="2565" max="2815" width="10.28515625" style="404"/>
    <col min="2816" max="2816" width="57.5703125" style="404" customWidth="1"/>
    <col min="2817" max="2817" width="5.28515625" style="404" customWidth="1"/>
    <col min="2818" max="2820" width="10.42578125" style="404" customWidth="1"/>
    <col min="2821" max="3071" width="10.28515625" style="404"/>
    <col min="3072" max="3072" width="57.5703125" style="404" customWidth="1"/>
    <col min="3073" max="3073" width="5.28515625" style="404" customWidth="1"/>
    <col min="3074" max="3076" width="10.42578125" style="404" customWidth="1"/>
    <col min="3077" max="3327" width="10.28515625" style="404"/>
    <col min="3328" max="3328" width="57.5703125" style="404" customWidth="1"/>
    <col min="3329" max="3329" width="5.28515625" style="404" customWidth="1"/>
    <col min="3330" max="3332" width="10.42578125" style="404" customWidth="1"/>
    <col min="3333" max="3583" width="10.28515625" style="404"/>
    <col min="3584" max="3584" width="57.5703125" style="404" customWidth="1"/>
    <col min="3585" max="3585" width="5.28515625" style="404" customWidth="1"/>
    <col min="3586" max="3588" width="10.42578125" style="404" customWidth="1"/>
    <col min="3589" max="3839" width="10.28515625" style="404"/>
    <col min="3840" max="3840" width="57.5703125" style="404" customWidth="1"/>
    <col min="3841" max="3841" width="5.28515625" style="404" customWidth="1"/>
    <col min="3842" max="3844" width="10.42578125" style="404" customWidth="1"/>
    <col min="3845" max="4095" width="10.28515625" style="404"/>
    <col min="4096" max="4096" width="57.5703125" style="404" customWidth="1"/>
    <col min="4097" max="4097" width="5.28515625" style="404" customWidth="1"/>
    <col min="4098" max="4100" width="10.42578125" style="404" customWidth="1"/>
    <col min="4101" max="4351" width="10.28515625" style="404"/>
    <col min="4352" max="4352" width="57.5703125" style="404" customWidth="1"/>
    <col min="4353" max="4353" width="5.28515625" style="404" customWidth="1"/>
    <col min="4354" max="4356" width="10.42578125" style="404" customWidth="1"/>
    <col min="4357" max="4607" width="10.28515625" style="404"/>
    <col min="4608" max="4608" width="57.5703125" style="404" customWidth="1"/>
    <col min="4609" max="4609" width="5.28515625" style="404" customWidth="1"/>
    <col min="4610" max="4612" width="10.42578125" style="404" customWidth="1"/>
    <col min="4613" max="4863" width="10.28515625" style="404"/>
    <col min="4864" max="4864" width="57.5703125" style="404" customWidth="1"/>
    <col min="4865" max="4865" width="5.28515625" style="404" customWidth="1"/>
    <col min="4866" max="4868" width="10.42578125" style="404" customWidth="1"/>
    <col min="4869" max="5119" width="10.28515625" style="404"/>
    <col min="5120" max="5120" width="57.5703125" style="404" customWidth="1"/>
    <col min="5121" max="5121" width="5.28515625" style="404" customWidth="1"/>
    <col min="5122" max="5124" width="10.42578125" style="404" customWidth="1"/>
    <col min="5125" max="5375" width="10.28515625" style="404"/>
    <col min="5376" max="5376" width="57.5703125" style="404" customWidth="1"/>
    <col min="5377" max="5377" width="5.28515625" style="404" customWidth="1"/>
    <col min="5378" max="5380" width="10.42578125" style="404" customWidth="1"/>
    <col min="5381" max="5631" width="10.28515625" style="404"/>
    <col min="5632" max="5632" width="57.5703125" style="404" customWidth="1"/>
    <col min="5633" max="5633" width="5.28515625" style="404" customWidth="1"/>
    <col min="5634" max="5636" width="10.42578125" style="404" customWidth="1"/>
    <col min="5637" max="5887" width="10.28515625" style="404"/>
    <col min="5888" max="5888" width="57.5703125" style="404" customWidth="1"/>
    <col min="5889" max="5889" width="5.28515625" style="404" customWidth="1"/>
    <col min="5890" max="5892" width="10.42578125" style="404" customWidth="1"/>
    <col min="5893" max="6143" width="10.28515625" style="404"/>
    <col min="6144" max="6144" width="57.5703125" style="404" customWidth="1"/>
    <col min="6145" max="6145" width="5.28515625" style="404" customWidth="1"/>
    <col min="6146" max="6148" width="10.42578125" style="404" customWidth="1"/>
    <col min="6149" max="6399" width="10.28515625" style="404"/>
    <col min="6400" max="6400" width="57.5703125" style="404" customWidth="1"/>
    <col min="6401" max="6401" width="5.28515625" style="404" customWidth="1"/>
    <col min="6402" max="6404" width="10.42578125" style="404" customWidth="1"/>
    <col min="6405" max="6655" width="10.28515625" style="404"/>
    <col min="6656" max="6656" width="57.5703125" style="404" customWidth="1"/>
    <col min="6657" max="6657" width="5.28515625" style="404" customWidth="1"/>
    <col min="6658" max="6660" width="10.42578125" style="404" customWidth="1"/>
    <col min="6661" max="6911" width="10.28515625" style="404"/>
    <col min="6912" max="6912" width="57.5703125" style="404" customWidth="1"/>
    <col min="6913" max="6913" width="5.28515625" style="404" customWidth="1"/>
    <col min="6914" max="6916" width="10.42578125" style="404" customWidth="1"/>
    <col min="6917" max="7167" width="10.28515625" style="404"/>
    <col min="7168" max="7168" width="57.5703125" style="404" customWidth="1"/>
    <col min="7169" max="7169" width="5.28515625" style="404" customWidth="1"/>
    <col min="7170" max="7172" width="10.42578125" style="404" customWidth="1"/>
    <col min="7173" max="7423" width="10.28515625" style="404"/>
    <col min="7424" max="7424" width="57.5703125" style="404" customWidth="1"/>
    <col min="7425" max="7425" width="5.28515625" style="404" customWidth="1"/>
    <col min="7426" max="7428" width="10.42578125" style="404" customWidth="1"/>
    <col min="7429" max="7679" width="10.28515625" style="404"/>
    <col min="7680" max="7680" width="57.5703125" style="404" customWidth="1"/>
    <col min="7681" max="7681" width="5.28515625" style="404" customWidth="1"/>
    <col min="7682" max="7684" width="10.42578125" style="404" customWidth="1"/>
    <col min="7685" max="7935" width="10.28515625" style="404"/>
    <col min="7936" max="7936" width="57.5703125" style="404" customWidth="1"/>
    <col min="7937" max="7937" width="5.28515625" style="404" customWidth="1"/>
    <col min="7938" max="7940" width="10.42578125" style="404" customWidth="1"/>
    <col min="7941" max="8191" width="10.28515625" style="404"/>
    <col min="8192" max="8192" width="57.5703125" style="404" customWidth="1"/>
    <col min="8193" max="8193" width="5.28515625" style="404" customWidth="1"/>
    <col min="8194" max="8196" width="10.42578125" style="404" customWidth="1"/>
    <col min="8197" max="8447" width="10.28515625" style="404"/>
    <col min="8448" max="8448" width="57.5703125" style="404" customWidth="1"/>
    <col min="8449" max="8449" width="5.28515625" style="404" customWidth="1"/>
    <col min="8450" max="8452" width="10.42578125" style="404" customWidth="1"/>
    <col min="8453" max="8703" width="10.28515625" style="404"/>
    <col min="8704" max="8704" width="57.5703125" style="404" customWidth="1"/>
    <col min="8705" max="8705" width="5.28515625" style="404" customWidth="1"/>
    <col min="8706" max="8708" width="10.42578125" style="404" customWidth="1"/>
    <col min="8709" max="8959" width="10.28515625" style="404"/>
    <col min="8960" max="8960" width="57.5703125" style="404" customWidth="1"/>
    <col min="8961" max="8961" width="5.28515625" style="404" customWidth="1"/>
    <col min="8962" max="8964" width="10.42578125" style="404" customWidth="1"/>
    <col min="8965" max="9215" width="10.28515625" style="404"/>
    <col min="9216" max="9216" width="57.5703125" style="404" customWidth="1"/>
    <col min="9217" max="9217" width="5.28515625" style="404" customWidth="1"/>
    <col min="9218" max="9220" width="10.42578125" style="404" customWidth="1"/>
    <col min="9221" max="9471" width="10.28515625" style="404"/>
    <col min="9472" max="9472" width="57.5703125" style="404" customWidth="1"/>
    <col min="9473" max="9473" width="5.28515625" style="404" customWidth="1"/>
    <col min="9474" max="9476" width="10.42578125" style="404" customWidth="1"/>
    <col min="9477" max="9727" width="10.28515625" style="404"/>
    <col min="9728" max="9728" width="57.5703125" style="404" customWidth="1"/>
    <col min="9729" max="9729" width="5.28515625" style="404" customWidth="1"/>
    <col min="9730" max="9732" width="10.42578125" style="404" customWidth="1"/>
    <col min="9733" max="9983" width="10.28515625" style="404"/>
    <col min="9984" max="9984" width="57.5703125" style="404" customWidth="1"/>
    <col min="9985" max="9985" width="5.28515625" style="404" customWidth="1"/>
    <col min="9986" max="9988" width="10.42578125" style="404" customWidth="1"/>
    <col min="9989" max="10239" width="10.28515625" style="404"/>
    <col min="10240" max="10240" width="57.5703125" style="404" customWidth="1"/>
    <col min="10241" max="10241" width="5.28515625" style="404" customWidth="1"/>
    <col min="10242" max="10244" width="10.42578125" style="404" customWidth="1"/>
    <col min="10245" max="10495" width="10.28515625" style="404"/>
    <col min="10496" max="10496" width="57.5703125" style="404" customWidth="1"/>
    <col min="10497" max="10497" width="5.28515625" style="404" customWidth="1"/>
    <col min="10498" max="10500" width="10.42578125" style="404" customWidth="1"/>
    <col min="10501" max="10751" width="10.28515625" style="404"/>
    <col min="10752" max="10752" width="57.5703125" style="404" customWidth="1"/>
    <col min="10753" max="10753" width="5.28515625" style="404" customWidth="1"/>
    <col min="10754" max="10756" width="10.42578125" style="404" customWidth="1"/>
    <col min="10757" max="11007" width="10.28515625" style="404"/>
    <col min="11008" max="11008" width="57.5703125" style="404" customWidth="1"/>
    <col min="11009" max="11009" width="5.28515625" style="404" customWidth="1"/>
    <col min="11010" max="11012" width="10.42578125" style="404" customWidth="1"/>
    <col min="11013" max="11263" width="10.28515625" style="404"/>
    <col min="11264" max="11264" width="57.5703125" style="404" customWidth="1"/>
    <col min="11265" max="11265" width="5.28515625" style="404" customWidth="1"/>
    <col min="11266" max="11268" width="10.42578125" style="404" customWidth="1"/>
    <col min="11269" max="11519" width="10.28515625" style="404"/>
    <col min="11520" max="11520" width="57.5703125" style="404" customWidth="1"/>
    <col min="11521" max="11521" width="5.28515625" style="404" customWidth="1"/>
    <col min="11522" max="11524" width="10.42578125" style="404" customWidth="1"/>
    <col min="11525" max="11775" width="10.28515625" style="404"/>
    <col min="11776" max="11776" width="57.5703125" style="404" customWidth="1"/>
    <col min="11777" max="11777" width="5.28515625" style="404" customWidth="1"/>
    <col min="11778" max="11780" width="10.42578125" style="404" customWidth="1"/>
    <col min="11781" max="12031" width="10.28515625" style="404"/>
    <col min="12032" max="12032" width="57.5703125" style="404" customWidth="1"/>
    <col min="12033" max="12033" width="5.28515625" style="404" customWidth="1"/>
    <col min="12034" max="12036" width="10.42578125" style="404" customWidth="1"/>
    <col min="12037" max="12287" width="10.28515625" style="404"/>
    <col min="12288" max="12288" width="57.5703125" style="404" customWidth="1"/>
    <col min="12289" max="12289" width="5.28515625" style="404" customWidth="1"/>
    <col min="12290" max="12292" width="10.42578125" style="404" customWidth="1"/>
    <col min="12293" max="12543" width="10.28515625" style="404"/>
    <col min="12544" max="12544" width="57.5703125" style="404" customWidth="1"/>
    <col min="12545" max="12545" width="5.28515625" style="404" customWidth="1"/>
    <col min="12546" max="12548" width="10.42578125" style="404" customWidth="1"/>
    <col min="12549" max="12799" width="10.28515625" style="404"/>
    <col min="12800" max="12800" width="57.5703125" style="404" customWidth="1"/>
    <col min="12801" max="12801" width="5.28515625" style="404" customWidth="1"/>
    <col min="12802" max="12804" width="10.42578125" style="404" customWidth="1"/>
    <col min="12805" max="13055" width="10.28515625" style="404"/>
    <col min="13056" max="13056" width="57.5703125" style="404" customWidth="1"/>
    <col min="13057" max="13057" width="5.28515625" style="404" customWidth="1"/>
    <col min="13058" max="13060" width="10.42578125" style="404" customWidth="1"/>
    <col min="13061" max="13311" width="10.28515625" style="404"/>
    <col min="13312" max="13312" width="57.5703125" style="404" customWidth="1"/>
    <col min="13313" max="13313" width="5.28515625" style="404" customWidth="1"/>
    <col min="13314" max="13316" width="10.42578125" style="404" customWidth="1"/>
    <col min="13317" max="13567" width="10.28515625" style="404"/>
    <col min="13568" max="13568" width="57.5703125" style="404" customWidth="1"/>
    <col min="13569" max="13569" width="5.28515625" style="404" customWidth="1"/>
    <col min="13570" max="13572" width="10.42578125" style="404" customWidth="1"/>
    <col min="13573" max="13823" width="10.28515625" style="404"/>
    <col min="13824" max="13824" width="57.5703125" style="404" customWidth="1"/>
    <col min="13825" max="13825" width="5.28515625" style="404" customWidth="1"/>
    <col min="13826" max="13828" width="10.42578125" style="404" customWidth="1"/>
    <col min="13829" max="14079" width="10.28515625" style="404"/>
    <col min="14080" max="14080" width="57.5703125" style="404" customWidth="1"/>
    <col min="14081" max="14081" width="5.28515625" style="404" customWidth="1"/>
    <col min="14082" max="14084" width="10.42578125" style="404" customWidth="1"/>
    <col min="14085" max="14335" width="10.28515625" style="404"/>
    <col min="14336" max="14336" width="57.5703125" style="404" customWidth="1"/>
    <col min="14337" max="14337" width="5.28515625" style="404" customWidth="1"/>
    <col min="14338" max="14340" width="10.42578125" style="404" customWidth="1"/>
    <col min="14341" max="14591" width="10.28515625" style="404"/>
    <col min="14592" max="14592" width="57.5703125" style="404" customWidth="1"/>
    <col min="14593" max="14593" width="5.28515625" style="404" customWidth="1"/>
    <col min="14594" max="14596" width="10.42578125" style="404" customWidth="1"/>
    <col min="14597" max="14847" width="10.28515625" style="404"/>
    <col min="14848" max="14848" width="57.5703125" style="404" customWidth="1"/>
    <col min="14849" max="14849" width="5.28515625" style="404" customWidth="1"/>
    <col min="14850" max="14852" width="10.42578125" style="404" customWidth="1"/>
    <col min="14853" max="15103" width="10.28515625" style="404"/>
    <col min="15104" max="15104" width="57.5703125" style="404" customWidth="1"/>
    <col min="15105" max="15105" width="5.28515625" style="404" customWidth="1"/>
    <col min="15106" max="15108" width="10.42578125" style="404" customWidth="1"/>
    <col min="15109" max="15359" width="10.28515625" style="404"/>
    <col min="15360" max="15360" width="57.5703125" style="404" customWidth="1"/>
    <col min="15361" max="15361" width="5.28515625" style="404" customWidth="1"/>
    <col min="15362" max="15364" width="10.42578125" style="404" customWidth="1"/>
    <col min="15365" max="15615" width="10.28515625" style="404"/>
    <col min="15616" max="15616" width="57.5703125" style="404" customWidth="1"/>
    <col min="15617" max="15617" width="5.28515625" style="404" customWidth="1"/>
    <col min="15618" max="15620" width="10.42578125" style="404" customWidth="1"/>
    <col min="15621" max="15871" width="10.28515625" style="404"/>
    <col min="15872" max="15872" width="57.5703125" style="404" customWidth="1"/>
    <col min="15873" max="15873" width="5.28515625" style="404" customWidth="1"/>
    <col min="15874" max="15876" width="10.42578125" style="404" customWidth="1"/>
    <col min="15877" max="16127" width="10.28515625" style="404"/>
    <col min="16128" max="16128" width="57.5703125" style="404" customWidth="1"/>
    <col min="16129" max="16129" width="5.28515625" style="404" customWidth="1"/>
    <col min="16130" max="16132" width="10.42578125" style="404" customWidth="1"/>
    <col min="16133" max="16384" width="10.28515625" style="404"/>
  </cols>
  <sheetData>
    <row r="1" spans="1:4" x14ac:dyDescent="0.25">
      <c r="A1" s="684" t="str">
        <f>+CONCATENATE("VAGYONKIMUTATÁS",CHAR(10),"a könyvviteli mérlegben értékkel szereplő eszközökről",CHAR(10),LEFT('[1]1. sz. mell.'!C3,4),".")</f>
        <v>VAGYONKIMUTATÁS
a könyvviteli mérlegben értékkel szereplő eszközökről
2016.</v>
      </c>
      <c r="B1" s="685"/>
      <c r="C1" s="685"/>
      <c r="D1" s="685"/>
    </row>
    <row r="2" spans="1:4" ht="16.5" thickBot="1" x14ac:dyDescent="0.3">
      <c r="C2" s="406"/>
      <c r="D2" s="407" t="s">
        <v>323</v>
      </c>
    </row>
    <row r="3" spans="1:4" x14ac:dyDescent="0.25">
      <c r="A3" s="686" t="s">
        <v>562</v>
      </c>
      <c r="B3" s="689" t="s">
        <v>407</v>
      </c>
      <c r="C3" s="692" t="s">
        <v>563</v>
      </c>
      <c r="D3" s="692" t="s">
        <v>564</v>
      </c>
    </row>
    <row r="4" spans="1:4" x14ac:dyDescent="0.25">
      <c r="A4" s="687"/>
      <c r="B4" s="690"/>
      <c r="C4" s="693"/>
      <c r="D4" s="693"/>
    </row>
    <row r="5" spans="1:4" x14ac:dyDescent="0.25">
      <c r="A5" s="688"/>
      <c r="B5" s="691"/>
      <c r="C5" s="694" t="s">
        <v>565</v>
      </c>
      <c r="D5" s="694"/>
    </row>
    <row r="6" spans="1:4" s="410" customFormat="1" ht="16.5" thickBot="1" x14ac:dyDescent="0.3">
      <c r="A6" s="408" t="s">
        <v>566</v>
      </c>
      <c r="B6" s="409" t="s">
        <v>567</v>
      </c>
      <c r="C6" s="409" t="s">
        <v>390</v>
      </c>
      <c r="D6" s="409" t="s">
        <v>391</v>
      </c>
    </row>
    <row r="7" spans="1:4" s="414" customFormat="1" x14ac:dyDescent="0.25">
      <c r="A7" s="411" t="s">
        <v>568</v>
      </c>
      <c r="B7" s="412" t="s">
        <v>569</v>
      </c>
      <c r="C7" s="413">
        <v>34109803</v>
      </c>
      <c r="D7" s="413">
        <v>0</v>
      </c>
    </row>
    <row r="8" spans="1:4" s="414" customFormat="1" x14ac:dyDescent="0.25">
      <c r="A8" s="415" t="s">
        <v>570</v>
      </c>
      <c r="B8" s="416" t="s">
        <v>571</v>
      </c>
      <c r="C8" s="417">
        <v>61255439</v>
      </c>
      <c r="D8" s="417">
        <v>30489064</v>
      </c>
    </row>
    <row r="9" spans="1:4" s="414" customFormat="1" x14ac:dyDescent="0.25">
      <c r="A9" s="415" t="s">
        <v>572</v>
      </c>
      <c r="B9" s="416" t="s">
        <v>573</v>
      </c>
      <c r="C9" s="417">
        <v>0</v>
      </c>
      <c r="D9" s="417">
        <v>0</v>
      </c>
    </row>
    <row r="10" spans="1:4" s="414" customFormat="1" x14ac:dyDescent="0.25">
      <c r="A10" s="418" t="s">
        <v>574</v>
      </c>
      <c r="B10" s="416" t="s">
        <v>575</v>
      </c>
      <c r="C10" s="419">
        <v>0</v>
      </c>
      <c r="D10" s="419">
        <v>0</v>
      </c>
    </row>
    <row r="11" spans="1:4" s="414" customFormat="1" ht="22.5" x14ac:dyDescent="0.25">
      <c r="A11" s="418" t="s">
        <v>576</v>
      </c>
      <c r="B11" s="416" t="s">
        <v>577</v>
      </c>
      <c r="C11" s="420">
        <v>0</v>
      </c>
      <c r="D11" s="420">
        <v>0</v>
      </c>
    </row>
    <row r="12" spans="1:4" s="414" customFormat="1" ht="22.5" x14ac:dyDescent="0.25">
      <c r="A12" s="418" t="s">
        <v>578</v>
      </c>
      <c r="B12" s="416" t="s">
        <v>579</v>
      </c>
      <c r="C12" s="420">
        <v>0</v>
      </c>
      <c r="D12" s="420">
        <v>0</v>
      </c>
    </row>
    <row r="13" spans="1:4" s="414" customFormat="1" x14ac:dyDescent="0.25">
      <c r="A13" s="418" t="s">
        <v>580</v>
      </c>
      <c r="B13" s="416" t="s">
        <v>581</v>
      </c>
      <c r="C13" s="420">
        <v>0</v>
      </c>
      <c r="D13" s="420">
        <v>0</v>
      </c>
    </row>
    <row r="14" spans="1:4" s="414" customFormat="1" x14ac:dyDescent="0.25">
      <c r="A14" s="415" t="s">
        <v>582</v>
      </c>
      <c r="B14" s="416" t="s">
        <v>583</v>
      </c>
      <c r="C14" s="421">
        <v>40351439</v>
      </c>
      <c r="D14" s="421">
        <v>9585064</v>
      </c>
    </row>
    <row r="15" spans="1:4" s="414" customFormat="1" x14ac:dyDescent="0.25">
      <c r="A15" s="418" t="s">
        <v>584</v>
      </c>
      <c r="B15" s="416" t="s">
        <v>585</v>
      </c>
      <c r="C15" s="420">
        <v>0</v>
      </c>
      <c r="D15" s="420">
        <v>0</v>
      </c>
    </row>
    <row r="16" spans="1:4" s="414" customFormat="1" ht="22.5" x14ac:dyDescent="0.25">
      <c r="A16" s="418" t="s">
        <v>586</v>
      </c>
      <c r="B16" s="416" t="s">
        <v>36</v>
      </c>
      <c r="C16" s="420">
        <v>0</v>
      </c>
      <c r="D16" s="420">
        <v>0</v>
      </c>
    </row>
    <row r="17" spans="1:4" s="414" customFormat="1" x14ac:dyDescent="0.25">
      <c r="A17" s="418" t="s">
        <v>587</v>
      </c>
      <c r="B17" s="416" t="s">
        <v>223</v>
      </c>
      <c r="C17" s="420">
        <v>8378845</v>
      </c>
      <c r="D17" s="420">
        <v>545207</v>
      </c>
    </row>
    <row r="18" spans="1:4" s="414" customFormat="1" x14ac:dyDescent="0.25">
      <c r="A18" s="418" t="s">
        <v>588</v>
      </c>
      <c r="B18" s="416" t="s">
        <v>224</v>
      </c>
      <c r="C18" s="420">
        <v>31972594</v>
      </c>
      <c r="D18" s="420">
        <v>9039857</v>
      </c>
    </row>
    <row r="19" spans="1:4" s="414" customFormat="1" x14ac:dyDescent="0.25">
      <c r="A19" s="415" t="s">
        <v>589</v>
      </c>
      <c r="B19" s="416" t="s">
        <v>225</v>
      </c>
      <c r="C19" s="421">
        <v>0</v>
      </c>
      <c r="D19" s="421">
        <v>0</v>
      </c>
    </row>
    <row r="20" spans="1:4" s="414" customFormat="1" x14ac:dyDescent="0.25">
      <c r="A20" s="418" t="s">
        <v>590</v>
      </c>
      <c r="B20" s="416" t="s">
        <v>228</v>
      </c>
      <c r="C20" s="420">
        <v>0</v>
      </c>
      <c r="D20" s="420">
        <v>0</v>
      </c>
    </row>
    <row r="21" spans="1:4" s="414" customFormat="1" x14ac:dyDescent="0.25">
      <c r="A21" s="418" t="s">
        <v>591</v>
      </c>
      <c r="B21" s="416" t="s">
        <v>231</v>
      </c>
      <c r="C21" s="420">
        <v>0</v>
      </c>
      <c r="D21" s="420">
        <v>0</v>
      </c>
    </row>
    <row r="22" spans="1:4" s="414" customFormat="1" x14ac:dyDescent="0.25">
      <c r="A22" s="418" t="s">
        <v>592</v>
      </c>
      <c r="B22" s="416" t="s">
        <v>234</v>
      </c>
      <c r="C22" s="420">
        <v>0</v>
      </c>
      <c r="D22" s="420">
        <v>0</v>
      </c>
    </row>
    <row r="23" spans="1:4" s="414" customFormat="1" x14ac:dyDescent="0.25">
      <c r="A23" s="418" t="s">
        <v>593</v>
      </c>
      <c r="B23" s="416" t="s">
        <v>237</v>
      </c>
      <c r="C23" s="420">
        <v>0</v>
      </c>
      <c r="D23" s="420">
        <v>0</v>
      </c>
    </row>
    <row r="24" spans="1:4" s="414" customFormat="1" x14ac:dyDescent="0.25">
      <c r="A24" s="415" t="s">
        <v>594</v>
      </c>
      <c r="B24" s="416" t="s">
        <v>240</v>
      </c>
      <c r="C24" s="421">
        <v>20904000</v>
      </c>
      <c r="D24" s="421">
        <v>20904000</v>
      </c>
    </row>
    <row r="25" spans="1:4" s="414" customFormat="1" x14ac:dyDescent="0.25">
      <c r="A25" s="418" t="s">
        <v>595</v>
      </c>
      <c r="B25" s="416" t="s">
        <v>243</v>
      </c>
      <c r="C25" s="420">
        <v>0</v>
      </c>
      <c r="D25" s="420">
        <v>0</v>
      </c>
    </row>
    <row r="26" spans="1:4" s="414" customFormat="1" x14ac:dyDescent="0.25">
      <c r="A26" s="418" t="s">
        <v>596</v>
      </c>
      <c r="B26" s="416" t="s">
        <v>246</v>
      </c>
      <c r="C26" s="420">
        <v>0</v>
      </c>
      <c r="D26" s="420">
        <v>0</v>
      </c>
    </row>
    <row r="27" spans="1:4" s="414" customFormat="1" x14ac:dyDescent="0.25">
      <c r="A27" s="418" t="s">
        <v>597</v>
      </c>
      <c r="B27" s="416" t="s">
        <v>249</v>
      </c>
      <c r="C27" s="420">
        <v>20904000</v>
      </c>
      <c r="D27" s="420">
        <v>20904000</v>
      </c>
    </row>
    <row r="28" spans="1:4" s="414" customFormat="1" x14ac:dyDescent="0.25">
      <c r="A28" s="418" t="s">
        <v>598</v>
      </c>
      <c r="B28" s="416" t="s">
        <v>251</v>
      </c>
      <c r="C28" s="420">
        <v>0</v>
      </c>
      <c r="D28" s="420">
        <v>0</v>
      </c>
    </row>
    <row r="29" spans="1:4" s="414" customFormat="1" x14ac:dyDescent="0.25">
      <c r="A29" s="415" t="s">
        <v>599</v>
      </c>
      <c r="B29" s="416" t="s">
        <v>254</v>
      </c>
      <c r="C29" s="421">
        <v>0</v>
      </c>
      <c r="D29" s="421">
        <v>0</v>
      </c>
    </row>
    <row r="30" spans="1:4" s="414" customFormat="1" x14ac:dyDescent="0.25">
      <c r="A30" s="418" t="s">
        <v>600</v>
      </c>
      <c r="B30" s="416" t="s">
        <v>257</v>
      </c>
      <c r="C30" s="420">
        <v>0</v>
      </c>
      <c r="D30" s="420">
        <v>0</v>
      </c>
    </row>
    <row r="31" spans="1:4" s="414" customFormat="1" ht="22.5" x14ac:dyDescent="0.25">
      <c r="A31" s="418" t="s">
        <v>601</v>
      </c>
      <c r="B31" s="416" t="s">
        <v>260</v>
      </c>
      <c r="C31" s="420">
        <v>0</v>
      </c>
      <c r="D31" s="420">
        <v>0</v>
      </c>
    </row>
    <row r="32" spans="1:4" s="414" customFormat="1" x14ac:dyDescent="0.25">
      <c r="A32" s="418" t="s">
        <v>602</v>
      </c>
      <c r="B32" s="416" t="s">
        <v>289</v>
      </c>
      <c r="C32" s="420">
        <v>0</v>
      </c>
      <c r="D32" s="420">
        <v>0</v>
      </c>
    </row>
    <row r="33" spans="1:4" s="414" customFormat="1" x14ac:dyDescent="0.25">
      <c r="A33" s="418" t="s">
        <v>603</v>
      </c>
      <c r="B33" s="416" t="s">
        <v>292</v>
      </c>
      <c r="C33" s="420">
        <v>0</v>
      </c>
      <c r="D33" s="420">
        <v>0</v>
      </c>
    </row>
    <row r="34" spans="1:4" s="414" customFormat="1" x14ac:dyDescent="0.25">
      <c r="A34" s="415" t="s">
        <v>604</v>
      </c>
      <c r="B34" s="416" t="s">
        <v>293</v>
      </c>
      <c r="C34" s="421">
        <v>0</v>
      </c>
      <c r="D34" s="421">
        <v>0</v>
      </c>
    </row>
    <row r="35" spans="1:4" s="414" customFormat="1" x14ac:dyDescent="0.25">
      <c r="A35" s="415" t="s">
        <v>605</v>
      </c>
      <c r="B35" s="416" t="s">
        <v>296</v>
      </c>
      <c r="C35" s="421">
        <v>0</v>
      </c>
      <c r="D35" s="421">
        <v>0</v>
      </c>
    </row>
    <row r="36" spans="1:4" s="414" customFormat="1" x14ac:dyDescent="0.25">
      <c r="A36" s="418" t="s">
        <v>606</v>
      </c>
      <c r="B36" s="416" t="s">
        <v>607</v>
      </c>
      <c r="C36" s="420">
        <v>0</v>
      </c>
      <c r="D36" s="420">
        <v>0</v>
      </c>
    </row>
    <row r="37" spans="1:4" s="414" customFormat="1" x14ac:dyDescent="0.25">
      <c r="A37" s="418" t="s">
        <v>608</v>
      </c>
      <c r="B37" s="416" t="s">
        <v>609</v>
      </c>
      <c r="C37" s="420">
        <v>0</v>
      </c>
      <c r="D37" s="420">
        <v>0</v>
      </c>
    </row>
    <row r="38" spans="1:4" s="414" customFormat="1" x14ac:dyDescent="0.25">
      <c r="A38" s="418" t="s">
        <v>610</v>
      </c>
      <c r="B38" s="416" t="s">
        <v>611</v>
      </c>
      <c r="C38" s="420">
        <v>0</v>
      </c>
      <c r="D38" s="420">
        <v>0</v>
      </c>
    </row>
    <row r="39" spans="1:4" s="414" customFormat="1" x14ac:dyDescent="0.25">
      <c r="A39" s="418" t="s">
        <v>612</v>
      </c>
      <c r="B39" s="416" t="s">
        <v>613</v>
      </c>
      <c r="C39" s="420">
        <v>0</v>
      </c>
      <c r="D39" s="420">
        <v>0</v>
      </c>
    </row>
    <row r="40" spans="1:4" s="414" customFormat="1" x14ac:dyDescent="0.25">
      <c r="A40" s="415" t="s">
        <v>614</v>
      </c>
      <c r="B40" s="416" t="s">
        <v>615</v>
      </c>
      <c r="C40" s="421">
        <v>0</v>
      </c>
      <c r="D40" s="421">
        <v>0</v>
      </c>
    </row>
    <row r="41" spans="1:4" s="414" customFormat="1" x14ac:dyDescent="0.25">
      <c r="A41" s="418" t="s">
        <v>616</v>
      </c>
      <c r="B41" s="416" t="s">
        <v>617</v>
      </c>
      <c r="C41" s="420">
        <v>0</v>
      </c>
      <c r="D41" s="420">
        <v>0</v>
      </c>
    </row>
    <row r="42" spans="1:4" s="414" customFormat="1" ht="22.5" x14ac:dyDescent="0.25">
      <c r="A42" s="418" t="s">
        <v>618</v>
      </c>
      <c r="B42" s="416" t="s">
        <v>619</v>
      </c>
      <c r="C42" s="420">
        <v>0</v>
      </c>
      <c r="D42" s="420">
        <v>0</v>
      </c>
    </row>
    <row r="43" spans="1:4" s="414" customFormat="1" x14ac:dyDescent="0.25">
      <c r="A43" s="418" t="s">
        <v>620</v>
      </c>
      <c r="B43" s="416" t="s">
        <v>621</v>
      </c>
      <c r="C43" s="420">
        <v>0</v>
      </c>
      <c r="D43" s="420">
        <v>0</v>
      </c>
    </row>
    <row r="44" spans="1:4" s="414" customFormat="1" x14ac:dyDescent="0.25">
      <c r="A44" s="418" t="s">
        <v>622</v>
      </c>
      <c r="B44" s="416" t="s">
        <v>623</v>
      </c>
      <c r="C44" s="420">
        <v>0</v>
      </c>
      <c r="D44" s="420">
        <v>0</v>
      </c>
    </row>
    <row r="45" spans="1:4" s="414" customFormat="1" x14ac:dyDescent="0.25">
      <c r="A45" s="415" t="s">
        <v>624</v>
      </c>
      <c r="B45" s="416" t="s">
        <v>625</v>
      </c>
      <c r="C45" s="421">
        <v>0</v>
      </c>
      <c r="D45" s="421">
        <v>0</v>
      </c>
    </row>
    <row r="46" spans="1:4" s="414" customFormat="1" x14ac:dyDescent="0.25">
      <c r="A46" s="418" t="s">
        <v>626</v>
      </c>
      <c r="B46" s="416" t="s">
        <v>627</v>
      </c>
      <c r="C46" s="420">
        <v>0</v>
      </c>
      <c r="D46" s="420">
        <v>0</v>
      </c>
    </row>
    <row r="47" spans="1:4" s="414" customFormat="1" ht="22.5" x14ac:dyDescent="0.25">
      <c r="A47" s="418" t="s">
        <v>628</v>
      </c>
      <c r="B47" s="416" t="s">
        <v>629</v>
      </c>
      <c r="C47" s="420">
        <v>0</v>
      </c>
      <c r="D47" s="420">
        <v>0</v>
      </c>
    </row>
    <row r="48" spans="1:4" s="414" customFormat="1" x14ac:dyDescent="0.25">
      <c r="A48" s="418" t="s">
        <v>630</v>
      </c>
      <c r="B48" s="416" t="s">
        <v>631</v>
      </c>
      <c r="C48" s="420">
        <v>0</v>
      </c>
      <c r="D48" s="420">
        <v>0</v>
      </c>
    </row>
    <row r="49" spans="1:4" s="414" customFormat="1" x14ac:dyDescent="0.25">
      <c r="A49" s="418" t="s">
        <v>632</v>
      </c>
      <c r="B49" s="416" t="s">
        <v>633</v>
      </c>
      <c r="C49" s="420">
        <v>0</v>
      </c>
      <c r="D49" s="420">
        <v>0</v>
      </c>
    </row>
    <row r="50" spans="1:4" s="414" customFormat="1" x14ac:dyDescent="0.25">
      <c r="A50" s="415" t="s">
        <v>634</v>
      </c>
      <c r="B50" s="416" t="s">
        <v>635</v>
      </c>
      <c r="C50" s="420">
        <v>0</v>
      </c>
      <c r="D50" s="420">
        <v>0</v>
      </c>
    </row>
    <row r="51" spans="1:4" s="414" customFormat="1" ht="21" x14ac:dyDescent="0.25">
      <c r="A51" s="415" t="s">
        <v>636</v>
      </c>
      <c r="B51" s="416" t="s">
        <v>637</v>
      </c>
      <c r="C51" s="421">
        <v>95365242</v>
      </c>
      <c r="D51" s="421">
        <v>30489064</v>
      </c>
    </row>
    <row r="52" spans="1:4" s="414" customFormat="1" x14ac:dyDescent="0.25">
      <c r="A52" s="415" t="s">
        <v>638</v>
      </c>
      <c r="B52" s="416" t="s">
        <v>639</v>
      </c>
      <c r="C52" s="420">
        <v>0</v>
      </c>
      <c r="D52" s="420">
        <v>0</v>
      </c>
    </row>
    <row r="53" spans="1:4" s="414" customFormat="1" x14ac:dyDescent="0.25">
      <c r="A53" s="415" t="s">
        <v>640</v>
      </c>
      <c r="B53" s="416" t="s">
        <v>641</v>
      </c>
      <c r="C53" s="420">
        <v>0</v>
      </c>
      <c r="D53" s="420">
        <v>0</v>
      </c>
    </row>
    <row r="54" spans="1:4" s="414" customFormat="1" x14ac:dyDescent="0.25">
      <c r="A54" s="415" t="s">
        <v>642</v>
      </c>
      <c r="B54" s="416" t="s">
        <v>643</v>
      </c>
      <c r="C54" s="421">
        <v>0</v>
      </c>
      <c r="D54" s="421">
        <v>0</v>
      </c>
    </row>
    <row r="55" spans="1:4" s="414" customFormat="1" x14ac:dyDescent="0.25">
      <c r="A55" s="415" t="s">
        <v>644</v>
      </c>
      <c r="B55" s="416" t="s">
        <v>645</v>
      </c>
      <c r="C55" s="420">
        <v>0</v>
      </c>
      <c r="D55" s="420">
        <v>0</v>
      </c>
    </row>
    <row r="56" spans="1:4" s="414" customFormat="1" x14ac:dyDescent="0.25">
      <c r="A56" s="415" t="s">
        <v>646</v>
      </c>
      <c r="B56" s="416" t="s">
        <v>647</v>
      </c>
      <c r="C56" s="420">
        <v>0</v>
      </c>
      <c r="D56" s="420">
        <v>0</v>
      </c>
    </row>
    <row r="57" spans="1:4" s="414" customFormat="1" x14ac:dyDescent="0.25">
      <c r="A57" s="415" t="s">
        <v>648</v>
      </c>
      <c r="B57" s="416" t="s">
        <v>649</v>
      </c>
      <c r="C57" s="420">
        <v>25238430</v>
      </c>
      <c r="D57" s="420">
        <v>25238430</v>
      </c>
    </row>
    <row r="58" spans="1:4" s="414" customFormat="1" x14ac:dyDescent="0.25">
      <c r="A58" s="415" t="s">
        <v>650</v>
      </c>
      <c r="B58" s="416" t="s">
        <v>651</v>
      </c>
      <c r="C58" s="420">
        <v>0</v>
      </c>
      <c r="D58" s="420">
        <v>0</v>
      </c>
    </row>
    <row r="59" spans="1:4" s="414" customFormat="1" x14ac:dyDescent="0.25">
      <c r="A59" s="415" t="s">
        <v>652</v>
      </c>
      <c r="B59" s="416" t="s">
        <v>653</v>
      </c>
      <c r="C59" s="421">
        <v>25238430</v>
      </c>
      <c r="D59" s="421">
        <v>25238430</v>
      </c>
    </row>
    <row r="60" spans="1:4" s="414" customFormat="1" x14ac:dyDescent="0.25">
      <c r="A60" s="415" t="s">
        <v>654</v>
      </c>
      <c r="B60" s="416" t="s">
        <v>655</v>
      </c>
      <c r="C60" s="420">
        <v>683785</v>
      </c>
      <c r="D60" s="420">
        <v>683785</v>
      </c>
    </row>
    <row r="61" spans="1:4" s="414" customFormat="1" x14ac:dyDescent="0.25">
      <c r="A61" s="415" t="s">
        <v>656</v>
      </c>
      <c r="B61" s="416" t="s">
        <v>657</v>
      </c>
      <c r="C61" s="420">
        <v>0</v>
      </c>
      <c r="D61" s="420">
        <v>0</v>
      </c>
    </row>
    <row r="62" spans="1:4" s="414" customFormat="1" x14ac:dyDescent="0.25">
      <c r="A62" s="415" t="s">
        <v>658</v>
      </c>
      <c r="B62" s="416" t="s">
        <v>659</v>
      </c>
      <c r="C62" s="420">
        <v>726950</v>
      </c>
      <c r="D62" s="420">
        <v>726950</v>
      </c>
    </row>
    <row r="63" spans="1:4" s="414" customFormat="1" x14ac:dyDescent="0.25">
      <c r="A63" s="415" t="s">
        <v>660</v>
      </c>
      <c r="B63" s="416" t="s">
        <v>661</v>
      </c>
      <c r="C63" s="421">
        <v>1410735</v>
      </c>
      <c r="D63" s="421">
        <v>1410735</v>
      </c>
    </row>
    <row r="64" spans="1:4" s="414" customFormat="1" x14ac:dyDescent="0.25">
      <c r="A64" s="415" t="s">
        <v>662</v>
      </c>
      <c r="B64" s="416" t="s">
        <v>665</v>
      </c>
      <c r="C64" s="421">
        <v>22452790</v>
      </c>
      <c r="D64" s="421">
        <v>22452790</v>
      </c>
    </row>
    <row r="65" spans="1:4" s="414" customFormat="1" x14ac:dyDescent="0.25">
      <c r="A65" s="415" t="s">
        <v>663</v>
      </c>
      <c r="B65" s="416" t="s">
        <v>667</v>
      </c>
      <c r="C65" s="421">
        <v>-20815039</v>
      </c>
      <c r="D65" s="421">
        <v>-20815039</v>
      </c>
    </row>
    <row r="66" spans="1:4" s="414" customFormat="1" x14ac:dyDescent="0.25">
      <c r="A66" s="415" t="s">
        <v>664</v>
      </c>
      <c r="B66" s="416" t="s">
        <v>668</v>
      </c>
      <c r="C66" s="420"/>
      <c r="D66" s="420"/>
    </row>
    <row r="67" spans="1:4" s="414" customFormat="1" ht="21" x14ac:dyDescent="0.25">
      <c r="A67" s="415" t="s">
        <v>666</v>
      </c>
      <c r="B67" s="416" t="s">
        <v>670</v>
      </c>
      <c r="C67" s="420"/>
      <c r="D67" s="420"/>
    </row>
    <row r="68" spans="1:4" s="414" customFormat="1" x14ac:dyDescent="0.25">
      <c r="A68" s="415" t="s">
        <v>786</v>
      </c>
      <c r="B68" s="416" t="s">
        <v>671</v>
      </c>
      <c r="C68" s="421">
        <f>SUM(C64:C67)</f>
        <v>1637751</v>
      </c>
      <c r="D68" s="421">
        <f>SUM(D64:D67)</f>
        <v>1637751</v>
      </c>
    </row>
    <row r="69" spans="1:4" s="414" customFormat="1" x14ac:dyDescent="0.25">
      <c r="A69" s="415" t="s">
        <v>669</v>
      </c>
      <c r="B69" s="416" t="s">
        <v>784</v>
      </c>
      <c r="C69" s="420"/>
      <c r="D69" s="420">
        <v>0</v>
      </c>
    </row>
    <row r="70" spans="1:4" s="414" customFormat="1" ht="16.5" thickBot="1" x14ac:dyDescent="0.3">
      <c r="A70" s="422" t="s">
        <v>787</v>
      </c>
      <c r="B70" s="416" t="s">
        <v>785</v>
      </c>
      <c r="C70" s="424">
        <f>+C51+C54+C59+C63+C68+C69</f>
        <v>123652158</v>
      </c>
      <c r="D70" s="424">
        <f>+D51+D54+D59+D63+D68+D69</f>
        <v>58775980</v>
      </c>
    </row>
    <row r="71" spans="1:4" x14ac:dyDescent="0.25">
      <c r="A71" s="425"/>
      <c r="C71" s="426"/>
      <c r="D71" s="426"/>
    </row>
    <row r="72" spans="1:4" x14ac:dyDescent="0.25">
      <c r="A72" s="425"/>
      <c r="C72" s="426"/>
      <c r="D72" s="426"/>
    </row>
    <row r="73" spans="1:4" x14ac:dyDescent="0.25">
      <c r="C73" s="426"/>
      <c r="D73" s="426"/>
    </row>
    <row r="74" spans="1:4" x14ac:dyDescent="0.25">
      <c r="A74" s="683"/>
      <c r="B74" s="683"/>
      <c r="C74" s="683"/>
      <c r="D74" s="683"/>
    </row>
    <row r="75" spans="1:4" x14ac:dyDescent="0.25">
      <c r="A75" s="683"/>
      <c r="B75" s="683"/>
      <c r="C75" s="683"/>
      <c r="D75" s="683"/>
    </row>
  </sheetData>
  <mergeCells count="8">
    <mergeCell ref="A74:D74"/>
    <mergeCell ref="A75:D75"/>
    <mergeCell ref="A1:D1"/>
    <mergeCell ref="A3:A5"/>
    <mergeCell ref="B3:B5"/>
    <mergeCell ref="C3:C4"/>
    <mergeCell ref="D3:D4"/>
    <mergeCell ref="C5:D5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view="pageBreakPreview" topLeftCell="A7" zoomScale="145" zoomScaleNormal="100" zoomScaleSheetLayoutView="145" workbookViewId="0">
      <selection activeCell="C20" sqref="C20"/>
    </sheetView>
  </sheetViews>
  <sheetFormatPr defaultRowHeight="12.75" x14ac:dyDescent="0.25"/>
  <cols>
    <col min="1" max="1" width="61" style="428" customWidth="1"/>
    <col min="2" max="2" width="5.28515625" style="447" customWidth="1"/>
    <col min="3" max="3" width="15.42578125" style="427" customWidth="1"/>
    <col min="4" max="4" width="9.140625" style="427"/>
    <col min="5" max="5" width="12.42578125" style="427" customWidth="1"/>
    <col min="6" max="256" width="9.140625" style="427"/>
    <col min="257" max="257" width="61" style="427" customWidth="1"/>
    <col min="258" max="258" width="5.28515625" style="427" customWidth="1"/>
    <col min="259" max="259" width="15.42578125" style="427" customWidth="1"/>
    <col min="260" max="512" width="9.140625" style="427"/>
    <col min="513" max="513" width="61" style="427" customWidth="1"/>
    <col min="514" max="514" width="5.28515625" style="427" customWidth="1"/>
    <col min="515" max="515" width="15.42578125" style="427" customWidth="1"/>
    <col min="516" max="768" width="9.140625" style="427"/>
    <col min="769" max="769" width="61" style="427" customWidth="1"/>
    <col min="770" max="770" width="5.28515625" style="427" customWidth="1"/>
    <col min="771" max="771" width="15.42578125" style="427" customWidth="1"/>
    <col min="772" max="1024" width="9.140625" style="427"/>
    <col min="1025" max="1025" width="61" style="427" customWidth="1"/>
    <col min="1026" max="1026" width="5.28515625" style="427" customWidth="1"/>
    <col min="1027" max="1027" width="15.42578125" style="427" customWidth="1"/>
    <col min="1028" max="1280" width="9.140625" style="427"/>
    <col min="1281" max="1281" width="61" style="427" customWidth="1"/>
    <col min="1282" max="1282" width="5.28515625" style="427" customWidth="1"/>
    <col min="1283" max="1283" width="15.42578125" style="427" customWidth="1"/>
    <col min="1284" max="1536" width="9.140625" style="427"/>
    <col min="1537" max="1537" width="61" style="427" customWidth="1"/>
    <col min="1538" max="1538" width="5.28515625" style="427" customWidth="1"/>
    <col min="1539" max="1539" width="15.42578125" style="427" customWidth="1"/>
    <col min="1540" max="1792" width="9.140625" style="427"/>
    <col min="1793" max="1793" width="61" style="427" customWidth="1"/>
    <col min="1794" max="1794" width="5.28515625" style="427" customWidth="1"/>
    <col min="1795" max="1795" width="15.42578125" style="427" customWidth="1"/>
    <col min="1796" max="2048" width="9.140625" style="427"/>
    <col min="2049" max="2049" width="61" style="427" customWidth="1"/>
    <col min="2050" max="2050" width="5.28515625" style="427" customWidth="1"/>
    <col min="2051" max="2051" width="15.42578125" style="427" customWidth="1"/>
    <col min="2052" max="2304" width="9.140625" style="427"/>
    <col min="2305" max="2305" width="61" style="427" customWidth="1"/>
    <col min="2306" max="2306" width="5.28515625" style="427" customWidth="1"/>
    <col min="2307" max="2307" width="15.42578125" style="427" customWidth="1"/>
    <col min="2308" max="2560" width="9.140625" style="427"/>
    <col min="2561" max="2561" width="61" style="427" customWidth="1"/>
    <col min="2562" max="2562" width="5.28515625" style="427" customWidth="1"/>
    <col min="2563" max="2563" width="15.42578125" style="427" customWidth="1"/>
    <col min="2564" max="2816" width="9.140625" style="427"/>
    <col min="2817" max="2817" width="61" style="427" customWidth="1"/>
    <col min="2818" max="2818" width="5.28515625" style="427" customWidth="1"/>
    <col min="2819" max="2819" width="15.42578125" style="427" customWidth="1"/>
    <col min="2820" max="3072" width="9.140625" style="427"/>
    <col min="3073" max="3073" width="61" style="427" customWidth="1"/>
    <col min="3074" max="3074" width="5.28515625" style="427" customWidth="1"/>
    <col min="3075" max="3075" width="15.42578125" style="427" customWidth="1"/>
    <col min="3076" max="3328" width="9.140625" style="427"/>
    <col min="3329" max="3329" width="61" style="427" customWidth="1"/>
    <col min="3330" max="3330" width="5.28515625" style="427" customWidth="1"/>
    <col min="3331" max="3331" width="15.42578125" style="427" customWidth="1"/>
    <col min="3332" max="3584" width="9.140625" style="427"/>
    <col min="3585" max="3585" width="61" style="427" customWidth="1"/>
    <col min="3586" max="3586" width="5.28515625" style="427" customWidth="1"/>
    <col min="3587" max="3587" width="15.42578125" style="427" customWidth="1"/>
    <col min="3588" max="3840" width="9.140625" style="427"/>
    <col min="3841" max="3841" width="61" style="427" customWidth="1"/>
    <col min="3842" max="3842" width="5.28515625" style="427" customWidth="1"/>
    <col min="3843" max="3843" width="15.42578125" style="427" customWidth="1"/>
    <col min="3844" max="4096" width="9.140625" style="427"/>
    <col min="4097" max="4097" width="61" style="427" customWidth="1"/>
    <col min="4098" max="4098" width="5.28515625" style="427" customWidth="1"/>
    <col min="4099" max="4099" width="15.42578125" style="427" customWidth="1"/>
    <col min="4100" max="4352" width="9.140625" style="427"/>
    <col min="4353" max="4353" width="61" style="427" customWidth="1"/>
    <col min="4354" max="4354" width="5.28515625" style="427" customWidth="1"/>
    <col min="4355" max="4355" width="15.42578125" style="427" customWidth="1"/>
    <col min="4356" max="4608" width="9.140625" style="427"/>
    <col min="4609" max="4609" width="61" style="427" customWidth="1"/>
    <col min="4610" max="4610" width="5.28515625" style="427" customWidth="1"/>
    <col min="4611" max="4611" width="15.42578125" style="427" customWidth="1"/>
    <col min="4612" max="4864" width="9.140625" style="427"/>
    <col min="4865" max="4865" width="61" style="427" customWidth="1"/>
    <col min="4866" max="4866" width="5.28515625" style="427" customWidth="1"/>
    <col min="4867" max="4867" width="15.42578125" style="427" customWidth="1"/>
    <col min="4868" max="5120" width="9.140625" style="427"/>
    <col min="5121" max="5121" width="61" style="427" customWidth="1"/>
    <col min="5122" max="5122" width="5.28515625" style="427" customWidth="1"/>
    <col min="5123" max="5123" width="15.42578125" style="427" customWidth="1"/>
    <col min="5124" max="5376" width="9.140625" style="427"/>
    <col min="5377" max="5377" width="61" style="427" customWidth="1"/>
    <col min="5378" max="5378" width="5.28515625" style="427" customWidth="1"/>
    <col min="5379" max="5379" width="15.42578125" style="427" customWidth="1"/>
    <col min="5380" max="5632" width="9.140625" style="427"/>
    <col min="5633" max="5633" width="61" style="427" customWidth="1"/>
    <col min="5634" max="5634" width="5.28515625" style="427" customWidth="1"/>
    <col min="5635" max="5635" width="15.42578125" style="427" customWidth="1"/>
    <col min="5636" max="5888" width="9.140625" style="427"/>
    <col min="5889" max="5889" width="61" style="427" customWidth="1"/>
    <col min="5890" max="5890" width="5.28515625" style="427" customWidth="1"/>
    <col min="5891" max="5891" width="15.42578125" style="427" customWidth="1"/>
    <col min="5892" max="6144" width="9.140625" style="427"/>
    <col min="6145" max="6145" width="61" style="427" customWidth="1"/>
    <col min="6146" max="6146" width="5.28515625" style="427" customWidth="1"/>
    <col min="6147" max="6147" width="15.42578125" style="427" customWidth="1"/>
    <col min="6148" max="6400" width="9.140625" style="427"/>
    <col min="6401" max="6401" width="61" style="427" customWidth="1"/>
    <col min="6402" max="6402" width="5.28515625" style="427" customWidth="1"/>
    <col min="6403" max="6403" width="15.42578125" style="427" customWidth="1"/>
    <col min="6404" max="6656" width="9.140625" style="427"/>
    <col min="6657" max="6657" width="61" style="427" customWidth="1"/>
    <col min="6658" max="6658" width="5.28515625" style="427" customWidth="1"/>
    <col min="6659" max="6659" width="15.42578125" style="427" customWidth="1"/>
    <col min="6660" max="6912" width="9.140625" style="427"/>
    <col min="6913" max="6913" width="61" style="427" customWidth="1"/>
    <col min="6914" max="6914" width="5.28515625" style="427" customWidth="1"/>
    <col min="6915" max="6915" width="15.42578125" style="427" customWidth="1"/>
    <col min="6916" max="7168" width="9.140625" style="427"/>
    <col min="7169" max="7169" width="61" style="427" customWidth="1"/>
    <col min="7170" max="7170" width="5.28515625" style="427" customWidth="1"/>
    <col min="7171" max="7171" width="15.42578125" style="427" customWidth="1"/>
    <col min="7172" max="7424" width="9.140625" style="427"/>
    <col min="7425" max="7425" width="61" style="427" customWidth="1"/>
    <col min="7426" max="7426" width="5.28515625" style="427" customWidth="1"/>
    <col min="7427" max="7427" width="15.42578125" style="427" customWidth="1"/>
    <col min="7428" max="7680" width="9.140625" style="427"/>
    <col min="7681" max="7681" width="61" style="427" customWidth="1"/>
    <col min="7682" max="7682" width="5.28515625" style="427" customWidth="1"/>
    <col min="7683" max="7683" width="15.42578125" style="427" customWidth="1"/>
    <col min="7684" max="7936" width="9.140625" style="427"/>
    <col min="7937" max="7937" width="61" style="427" customWidth="1"/>
    <col min="7938" max="7938" width="5.28515625" style="427" customWidth="1"/>
    <col min="7939" max="7939" width="15.42578125" style="427" customWidth="1"/>
    <col min="7940" max="8192" width="9.140625" style="427"/>
    <col min="8193" max="8193" width="61" style="427" customWidth="1"/>
    <col min="8194" max="8194" width="5.28515625" style="427" customWidth="1"/>
    <col min="8195" max="8195" width="15.42578125" style="427" customWidth="1"/>
    <col min="8196" max="8448" width="9.140625" style="427"/>
    <col min="8449" max="8449" width="61" style="427" customWidth="1"/>
    <col min="8450" max="8450" width="5.28515625" style="427" customWidth="1"/>
    <col min="8451" max="8451" width="15.42578125" style="427" customWidth="1"/>
    <col min="8452" max="8704" width="9.140625" style="427"/>
    <col min="8705" max="8705" width="61" style="427" customWidth="1"/>
    <col min="8706" max="8706" width="5.28515625" style="427" customWidth="1"/>
    <col min="8707" max="8707" width="15.42578125" style="427" customWidth="1"/>
    <col min="8708" max="8960" width="9.140625" style="427"/>
    <col min="8961" max="8961" width="61" style="427" customWidth="1"/>
    <col min="8962" max="8962" width="5.28515625" style="427" customWidth="1"/>
    <col min="8963" max="8963" width="15.42578125" style="427" customWidth="1"/>
    <col min="8964" max="9216" width="9.140625" style="427"/>
    <col min="9217" max="9217" width="61" style="427" customWidth="1"/>
    <col min="9218" max="9218" width="5.28515625" style="427" customWidth="1"/>
    <col min="9219" max="9219" width="15.42578125" style="427" customWidth="1"/>
    <col min="9220" max="9472" width="9.140625" style="427"/>
    <col min="9473" max="9473" width="61" style="427" customWidth="1"/>
    <col min="9474" max="9474" width="5.28515625" style="427" customWidth="1"/>
    <col min="9475" max="9475" width="15.42578125" style="427" customWidth="1"/>
    <col min="9476" max="9728" width="9.140625" style="427"/>
    <col min="9729" max="9729" width="61" style="427" customWidth="1"/>
    <col min="9730" max="9730" width="5.28515625" style="427" customWidth="1"/>
    <col min="9731" max="9731" width="15.42578125" style="427" customWidth="1"/>
    <col min="9732" max="9984" width="9.140625" style="427"/>
    <col min="9985" max="9985" width="61" style="427" customWidth="1"/>
    <col min="9986" max="9986" width="5.28515625" style="427" customWidth="1"/>
    <col min="9987" max="9987" width="15.42578125" style="427" customWidth="1"/>
    <col min="9988" max="10240" width="9.140625" style="427"/>
    <col min="10241" max="10241" width="61" style="427" customWidth="1"/>
    <col min="10242" max="10242" width="5.28515625" style="427" customWidth="1"/>
    <col min="10243" max="10243" width="15.42578125" style="427" customWidth="1"/>
    <col min="10244" max="10496" width="9.140625" style="427"/>
    <col min="10497" max="10497" width="61" style="427" customWidth="1"/>
    <col min="10498" max="10498" width="5.28515625" style="427" customWidth="1"/>
    <col min="10499" max="10499" width="15.42578125" style="427" customWidth="1"/>
    <col min="10500" max="10752" width="9.140625" style="427"/>
    <col min="10753" max="10753" width="61" style="427" customWidth="1"/>
    <col min="10754" max="10754" width="5.28515625" style="427" customWidth="1"/>
    <col min="10755" max="10755" width="15.42578125" style="427" customWidth="1"/>
    <col min="10756" max="11008" width="9.140625" style="427"/>
    <col min="11009" max="11009" width="61" style="427" customWidth="1"/>
    <col min="11010" max="11010" width="5.28515625" style="427" customWidth="1"/>
    <col min="11011" max="11011" width="15.42578125" style="427" customWidth="1"/>
    <col min="11012" max="11264" width="9.140625" style="427"/>
    <col min="11265" max="11265" width="61" style="427" customWidth="1"/>
    <col min="11266" max="11266" width="5.28515625" style="427" customWidth="1"/>
    <col min="11267" max="11267" width="15.42578125" style="427" customWidth="1"/>
    <col min="11268" max="11520" width="9.140625" style="427"/>
    <col min="11521" max="11521" width="61" style="427" customWidth="1"/>
    <col min="11522" max="11522" width="5.28515625" style="427" customWidth="1"/>
    <col min="11523" max="11523" width="15.42578125" style="427" customWidth="1"/>
    <col min="11524" max="11776" width="9.140625" style="427"/>
    <col min="11777" max="11777" width="61" style="427" customWidth="1"/>
    <col min="11778" max="11778" width="5.28515625" style="427" customWidth="1"/>
    <col min="11779" max="11779" width="15.42578125" style="427" customWidth="1"/>
    <col min="11780" max="12032" width="9.140625" style="427"/>
    <col min="12033" max="12033" width="61" style="427" customWidth="1"/>
    <col min="12034" max="12034" width="5.28515625" style="427" customWidth="1"/>
    <col min="12035" max="12035" width="15.42578125" style="427" customWidth="1"/>
    <col min="12036" max="12288" width="9.140625" style="427"/>
    <col min="12289" max="12289" width="61" style="427" customWidth="1"/>
    <col min="12290" max="12290" width="5.28515625" style="427" customWidth="1"/>
    <col min="12291" max="12291" width="15.42578125" style="427" customWidth="1"/>
    <col min="12292" max="12544" width="9.140625" style="427"/>
    <col min="12545" max="12545" width="61" style="427" customWidth="1"/>
    <col min="12546" max="12546" width="5.28515625" style="427" customWidth="1"/>
    <col min="12547" max="12547" width="15.42578125" style="427" customWidth="1"/>
    <col min="12548" max="12800" width="9.140625" style="427"/>
    <col min="12801" max="12801" width="61" style="427" customWidth="1"/>
    <col min="12802" max="12802" width="5.28515625" style="427" customWidth="1"/>
    <col min="12803" max="12803" width="15.42578125" style="427" customWidth="1"/>
    <col min="12804" max="13056" width="9.140625" style="427"/>
    <col min="13057" max="13057" width="61" style="427" customWidth="1"/>
    <col min="13058" max="13058" width="5.28515625" style="427" customWidth="1"/>
    <col min="13059" max="13059" width="15.42578125" style="427" customWidth="1"/>
    <col min="13060" max="13312" width="9.140625" style="427"/>
    <col min="13313" max="13313" width="61" style="427" customWidth="1"/>
    <col min="13314" max="13314" width="5.28515625" style="427" customWidth="1"/>
    <col min="13315" max="13315" width="15.42578125" style="427" customWidth="1"/>
    <col min="13316" max="13568" width="9.140625" style="427"/>
    <col min="13569" max="13569" width="61" style="427" customWidth="1"/>
    <col min="13570" max="13570" width="5.28515625" style="427" customWidth="1"/>
    <col min="13571" max="13571" width="15.42578125" style="427" customWidth="1"/>
    <col min="13572" max="13824" width="9.140625" style="427"/>
    <col min="13825" max="13825" width="61" style="427" customWidth="1"/>
    <col min="13826" max="13826" width="5.28515625" style="427" customWidth="1"/>
    <col min="13827" max="13827" width="15.42578125" style="427" customWidth="1"/>
    <col min="13828" max="14080" width="9.140625" style="427"/>
    <col min="14081" max="14081" width="61" style="427" customWidth="1"/>
    <col min="14082" max="14082" width="5.28515625" style="427" customWidth="1"/>
    <col min="14083" max="14083" width="15.42578125" style="427" customWidth="1"/>
    <col min="14084" max="14336" width="9.140625" style="427"/>
    <col min="14337" max="14337" width="61" style="427" customWidth="1"/>
    <col min="14338" max="14338" width="5.28515625" style="427" customWidth="1"/>
    <col min="14339" max="14339" width="15.42578125" style="427" customWidth="1"/>
    <col min="14340" max="14592" width="9.140625" style="427"/>
    <col min="14593" max="14593" width="61" style="427" customWidth="1"/>
    <col min="14594" max="14594" width="5.28515625" style="427" customWidth="1"/>
    <col min="14595" max="14595" width="15.42578125" style="427" customWidth="1"/>
    <col min="14596" max="14848" width="9.140625" style="427"/>
    <col min="14849" max="14849" width="61" style="427" customWidth="1"/>
    <col min="14850" max="14850" width="5.28515625" style="427" customWidth="1"/>
    <col min="14851" max="14851" width="15.42578125" style="427" customWidth="1"/>
    <col min="14852" max="15104" width="9.140625" style="427"/>
    <col min="15105" max="15105" width="61" style="427" customWidth="1"/>
    <col min="15106" max="15106" width="5.28515625" style="427" customWidth="1"/>
    <col min="15107" max="15107" width="15.42578125" style="427" customWidth="1"/>
    <col min="15108" max="15360" width="9.140625" style="427"/>
    <col min="15361" max="15361" width="61" style="427" customWidth="1"/>
    <col min="15362" max="15362" width="5.28515625" style="427" customWidth="1"/>
    <col min="15363" max="15363" width="15.42578125" style="427" customWidth="1"/>
    <col min="15364" max="15616" width="9.140625" style="427"/>
    <col min="15617" max="15617" width="61" style="427" customWidth="1"/>
    <col min="15618" max="15618" width="5.28515625" style="427" customWidth="1"/>
    <col min="15619" max="15619" width="15.42578125" style="427" customWidth="1"/>
    <col min="15620" max="15872" width="9.140625" style="427"/>
    <col min="15873" max="15873" width="61" style="427" customWidth="1"/>
    <col min="15874" max="15874" width="5.28515625" style="427" customWidth="1"/>
    <col min="15875" max="15875" width="15.42578125" style="427" customWidth="1"/>
    <col min="15876" max="16128" width="9.140625" style="427"/>
    <col min="16129" max="16129" width="61" style="427" customWidth="1"/>
    <col min="16130" max="16130" width="5.28515625" style="427" customWidth="1"/>
    <col min="16131" max="16131" width="15.42578125" style="427" customWidth="1"/>
    <col min="16132" max="16384" width="9.140625" style="427"/>
  </cols>
  <sheetData>
    <row r="1" spans="1:4" ht="32.25" customHeight="1" x14ac:dyDescent="0.25">
      <c r="A1" s="696" t="s">
        <v>672</v>
      </c>
      <c r="B1" s="696"/>
      <c r="C1" s="696"/>
    </row>
    <row r="2" spans="1:4" ht="15.75" x14ac:dyDescent="0.25">
      <c r="A2" s="697" t="s">
        <v>783</v>
      </c>
      <c r="B2" s="697"/>
      <c r="C2" s="697"/>
    </row>
    <row r="4" spans="1:4" ht="13.5" thickBot="1" x14ac:dyDescent="0.3">
      <c r="B4" s="429"/>
      <c r="C4" s="430" t="s">
        <v>673</v>
      </c>
    </row>
    <row r="5" spans="1:4" s="431" customFormat="1" ht="31.5" customHeight="1" x14ac:dyDescent="0.25">
      <c r="A5" s="698" t="s">
        <v>674</v>
      </c>
      <c r="B5" s="700" t="s">
        <v>407</v>
      </c>
      <c r="C5" s="702" t="s">
        <v>675</v>
      </c>
    </row>
    <row r="6" spans="1:4" s="431" customFormat="1" x14ac:dyDescent="0.25">
      <c r="A6" s="699"/>
      <c r="B6" s="701"/>
      <c r="C6" s="703"/>
    </row>
    <row r="7" spans="1:4" s="435" customFormat="1" ht="13.5" thickBot="1" x14ac:dyDescent="0.3">
      <c r="A7" s="432" t="s">
        <v>388</v>
      </c>
      <c r="B7" s="433" t="s">
        <v>567</v>
      </c>
      <c r="C7" s="434" t="s">
        <v>390</v>
      </c>
    </row>
    <row r="8" spans="1:4" ht="15.75" customHeight="1" x14ac:dyDescent="0.25">
      <c r="A8" s="415" t="s">
        <v>676</v>
      </c>
      <c r="B8" s="436" t="s">
        <v>569</v>
      </c>
      <c r="C8" s="437">
        <v>105537855</v>
      </c>
      <c r="D8" s="438"/>
    </row>
    <row r="9" spans="1:4" ht="15.75" customHeight="1" x14ac:dyDescent="0.25">
      <c r="A9" s="415" t="s">
        <v>677</v>
      </c>
      <c r="B9" s="416" t="s">
        <v>571</v>
      </c>
      <c r="C9" s="437">
        <v>0</v>
      </c>
    </row>
    <row r="10" spans="1:4" ht="15.75" customHeight="1" x14ac:dyDescent="0.25">
      <c r="A10" s="415" t="s">
        <v>678</v>
      </c>
      <c r="B10" s="416" t="s">
        <v>573</v>
      </c>
      <c r="C10" s="439">
        <v>6185883</v>
      </c>
    </row>
    <row r="11" spans="1:4" ht="15.75" customHeight="1" x14ac:dyDescent="0.25">
      <c r="A11" s="415" t="s">
        <v>679</v>
      </c>
      <c r="B11" s="416" t="s">
        <v>575</v>
      </c>
      <c r="C11" s="439">
        <v>-59840813</v>
      </c>
    </row>
    <row r="12" spans="1:4" ht="15.75" customHeight="1" x14ac:dyDescent="0.25">
      <c r="A12" s="415" t="s">
        <v>680</v>
      </c>
      <c r="B12" s="416" t="s">
        <v>577</v>
      </c>
      <c r="C12" s="439">
        <v>0</v>
      </c>
    </row>
    <row r="13" spans="1:4" ht="15.75" customHeight="1" x14ac:dyDescent="0.25">
      <c r="A13" s="415" t="s">
        <v>681</v>
      </c>
      <c r="B13" s="416" t="s">
        <v>579</v>
      </c>
      <c r="C13" s="439">
        <v>-15135366</v>
      </c>
    </row>
    <row r="14" spans="1:4" ht="15.75" customHeight="1" x14ac:dyDescent="0.25">
      <c r="A14" s="415" t="s">
        <v>682</v>
      </c>
      <c r="B14" s="416" t="s">
        <v>581</v>
      </c>
      <c r="C14" s="440">
        <f>+C8+C9+C10+C11+C12+C13</f>
        <v>36747559</v>
      </c>
      <c r="D14" s="441">
        <f t="shared" ref="D14" si="0">+D8+D9+D10+D11+D12+D13</f>
        <v>0</v>
      </c>
    </row>
    <row r="15" spans="1:4" ht="15.75" customHeight="1" x14ac:dyDescent="0.25">
      <c r="A15" s="415" t="s">
        <v>683</v>
      </c>
      <c r="B15" s="416" t="s">
        <v>583</v>
      </c>
      <c r="C15" s="665">
        <v>50000</v>
      </c>
    </row>
    <row r="16" spans="1:4" ht="15.75" customHeight="1" x14ac:dyDescent="0.25">
      <c r="A16" s="415" t="s">
        <v>684</v>
      </c>
      <c r="B16" s="416" t="s">
        <v>585</v>
      </c>
      <c r="C16" s="439">
        <v>0</v>
      </c>
    </row>
    <row r="17" spans="1:5" ht="15.75" customHeight="1" x14ac:dyDescent="0.25">
      <c r="A17" s="415" t="s">
        <v>685</v>
      </c>
      <c r="B17" s="416" t="s">
        <v>36</v>
      </c>
      <c r="C17" s="439">
        <v>1013153</v>
      </c>
    </row>
    <row r="18" spans="1:5" ht="15.75" customHeight="1" x14ac:dyDescent="0.25">
      <c r="A18" s="415" t="s">
        <v>686</v>
      </c>
      <c r="B18" s="416" t="s">
        <v>223</v>
      </c>
      <c r="C18" s="440">
        <f>+C15+C16+C17</f>
        <v>1063153</v>
      </c>
    </row>
    <row r="19" spans="1:5" s="442" customFormat="1" ht="15.75" customHeight="1" x14ac:dyDescent="0.25">
      <c r="A19" s="415" t="s">
        <v>687</v>
      </c>
      <c r="B19" s="416" t="s">
        <v>224</v>
      </c>
      <c r="C19" s="439"/>
    </row>
    <row r="20" spans="1:5" ht="15.75" customHeight="1" thickBot="1" x14ac:dyDescent="0.3">
      <c r="A20" s="422" t="s">
        <v>688</v>
      </c>
      <c r="B20" s="423" t="s">
        <v>225</v>
      </c>
      <c r="C20" s="443">
        <v>20965268</v>
      </c>
    </row>
    <row r="21" spans="1:5" ht="15.75" customHeight="1" thickBot="1" x14ac:dyDescent="0.3">
      <c r="A21" s="444" t="s">
        <v>689</v>
      </c>
      <c r="B21" s="445" t="s">
        <v>228</v>
      </c>
      <c r="C21" s="446">
        <f>+C14+C18+C19+C20</f>
        <v>58775980</v>
      </c>
      <c r="D21" s="441">
        <f t="shared" ref="D21" si="1">+D14+D18+D19+D20</f>
        <v>0</v>
      </c>
    </row>
    <row r="22" spans="1:5" ht="15.75" x14ac:dyDescent="0.25">
      <c r="A22" s="425"/>
      <c r="B22" s="404"/>
      <c r="C22" s="426"/>
      <c r="D22" s="426"/>
      <c r="E22" s="426"/>
    </row>
    <row r="23" spans="1:5" ht="15.75" x14ac:dyDescent="0.25">
      <c r="A23" s="425"/>
      <c r="B23" s="404"/>
      <c r="C23" s="426"/>
      <c r="D23" s="426"/>
      <c r="E23" s="426"/>
    </row>
    <row r="24" spans="1:5" ht="15.75" x14ac:dyDescent="0.25">
      <c r="A24" s="404"/>
      <c r="B24" s="404"/>
      <c r="C24" s="426"/>
      <c r="D24" s="426"/>
      <c r="E24" s="426"/>
    </row>
    <row r="25" spans="1:5" ht="15.75" x14ac:dyDescent="0.25">
      <c r="A25" s="695"/>
      <c r="B25" s="695"/>
      <c r="C25" s="695"/>
      <c r="D25" s="404"/>
      <c r="E25" s="404"/>
    </row>
    <row r="26" spans="1:5" ht="15.75" x14ac:dyDescent="0.25">
      <c r="A26" s="695"/>
      <c r="B26" s="695"/>
      <c r="C26" s="695"/>
      <c r="D26" s="404"/>
      <c r="E26" s="404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4" orientation="portrait" verticalDpi="300" r:id="rId1"/>
  <headerFooter alignWithMargins="0">
    <oddHeader>&amp;R&amp;"Times New Roman CE,Félkövér dőlt"&amp;12 7.B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F42"/>
  <sheetViews>
    <sheetView topLeftCell="A16" zoomScaleNormal="100" workbookViewId="0">
      <selection activeCell="D7" sqref="D7"/>
    </sheetView>
  </sheetViews>
  <sheetFormatPr defaultColWidth="10.28515625" defaultRowHeight="15.75" x14ac:dyDescent="0.25"/>
  <cols>
    <col min="1" max="1" width="50.42578125" style="404" customWidth="1"/>
    <col min="2" max="2" width="5.85546875" style="404" customWidth="1"/>
    <col min="3" max="3" width="14.7109375" style="404" customWidth="1"/>
    <col min="4" max="4" width="16.42578125" style="404" customWidth="1"/>
    <col min="5" max="256" width="10.28515625" style="404"/>
    <col min="257" max="257" width="50.42578125" style="404" customWidth="1"/>
    <col min="258" max="258" width="5.85546875" style="404" customWidth="1"/>
    <col min="259" max="259" width="14.7109375" style="404" customWidth="1"/>
    <col min="260" max="260" width="16.42578125" style="404" customWidth="1"/>
    <col min="261" max="512" width="10.28515625" style="404"/>
    <col min="513" max="513" width="50.42578125" style="404" customWidth="1"/>
    <col min="514" max="514" width="5.85546875" style="404" customWidth="1"/>
    <col min="515" max="515" width="14.7109375" style="404" customWidth="1"/>
    <col min="516" max="516" width="16.42578125" style="404" customWidth="1"/>
    <col min="517" max="768" width="10.28515625" style="404"/>
    <col min="769" max="769" width="50.42578125" style="404" customWidth="1"/>
    <col min="770" max="770" width="5.85546875" style="404" customWidth="1"/>
    <col min="771" max="771" width="14.7109375" style="404" customWidth="1"/>
    <col min="772" max="772" width="16.42578125" style="404" customWidth="1"/>
    <col min="773" max="1024" width="10.28515625" style="404"/>
    <col min="1025" max="1025" width="50.42578125" style="404" customWidth="1"/>
    <col min="1026" max="1026" width="5.85546875" style="404" customWidth="1"/>
    <col min="1027" max="1027" width="14.7109375" style="404" customWidth="1"/>
    <col min="1028" max="1028" width="16.42578125" style="404" customWidth="1"/>
    <col min="1029" max="1280" width="10.28515625" style="404"/>
    <col min="1281" max="1281" width="50.42578125" style="404" customWidth="1"/>
    <col min="1282" max="1282" width="5.85546875" style="404" customWidth="1"/>
    <col min="1283" max="1283" width="14.7109375" style="404" customWidth="1"/>
    <col min="1284" max="1284" width="16.42578125" style="404" customWidth="1"/>
    <col min="1285" max="1536" width="10.28515625" style="404"/>
    <col min="1537" max="1537" width="50.42578125" style="404" customWidth="1"/>
    <col min="1538" max="1538" width="5.85546875" style="404" customWidth="1"/>
    <col min="1539" max="1539" width="14.7109375" style="404" customWidth="1"/>
    <col min="1540" max="1540" width="16.42578125" style="404" customWidth="1"/>
    <col min="1541" max="1792" width="10.28515625" style="404"/>
    <col min="1793" max="1793" width="50.42578125" style="404" customWidth="1"/>
    <col min="1794" max="1794" width="5.85546875" style="404" customWidth="1"/>
    <col min="1795" max="1795" width="14.7109375" style="404" customWidth="1"/>
    <col min="1796" max="1796" width="16.42578125" style="404" customWidth="1"/>
    <col min="1797" max="2048" width="10.28515625" style="404"/>
    <col min="2049" max="2049" width="50.42578125" style="404" customWidth="1"/>
    <col min="2050" max="2050" width="5.85546875" style="404" customWidth="1"/>
    <col min="2051" max="2051" width="14.7109375" style="404" customWidth="1"/>
    <col min="2052" max="2052" width="16.42578125" style="404" customWidth="1"/>
    <col min="2053" max="2304" width="10.28515625" style="404"/>
    <col min="2305" max="2305" width="50.42578125" style="404" customWidth="1"/>
    <col min="2306" max="2306" width="5.85546875" style="404" customWidth="1"/>
    <col min="2307" max="2307" width="14.7109375" style="404" customWidth="1"/>
    <col min="2308" max="2308" width="16.42578125" style="404" customWidth="1"/>
    <col min="2309" max="2560" width="10.28515625" style="404"/>
    <col min="2561" max="2561" width="50.42578125" style="404" customWidth="1"/>
    <col min="2562" max="2562" width="5.85546875" style="404" customWidth="1"/>
    <col min="2563" max="2563" width="14.7109375" style="404" customWidth="1"/>
    <col min="2564" max="2564" width="16.42578125" style="404" customWidth="1"/>
    <col min="2565" max="2816" width="10.28515625" style="404"/>
    <col min="2817" max="2817" width="50.42578125" style="404" customWidth="1"/>
    <col min="2818" max="2818" width="5.85546875" style="404" customWidth="1"/>
    <col min="2819" max="2819" width="14.7109375" style="404" customWidth="1"/>
    <col min="2820" max="2820" width="16.42578125" style="404" customWidth="1"/>
    <col min="2821" max="3072" width="10.28515625" style="404"/>
    <col min="3073" max="3073" width="50.42578125" style="404" customWidth="1"/>
    <col min="3074" max="3074" width="5.85546875" style="404" customWidth="1"/>
    <col min="3075" max="3075" width="14.7109375" style="404" customWidth="1"/>
    <col min="3076" max="3076" width="16.42578125" style="404" customWidth="1"/>
    <col min="3077" max="3328" width="10.28515625" style="404"/>
    <col min="3329" max="3329" width="50.42578125" style="404" customWidth="1"/>
    <col min="3330" max="3330" width="5.85546875" style="404" customWidth="1"/>
    <col min="3331" max="3331" width="14.7109375" style="404" customWidth="1"/>
    <col min="3332" max="3332" width="16.42578125" style="404" customWidth="1"/>
    <col min="3333" max="3584" width="10.28515625" style="404"/>
    <col min="3585" max="3585" width="50.42578125" style="404" customWidth="1"/>
    <col min="3586" max="3586" width="5.85546875" style="404" customWidth="1"/>
    <col min="3587" max="3587" width="14.7109375" style="404" customWidth="1"/>
    <col min="3588" max="3588" width="16.42578125" style="404" customWidth="1"/>
    <col min="3589" max="3840" width="10.28515625" style="404"/>
    <col min="3841" max="3841" width="50.42578125" style="404" customWidth="1"/>
    <col min="3842" max="3842" width="5.85546875" style="404" customWidth="1"/>
    <col min="3843" max="3843" width="14.7109375" style="404" customWidth="1"/>
    <col min="3844" max="3844" width="16.42578125" style="404" customWidth="1"/>
    <col min="3845" max="4096" width="10.28515625" style="404"/>
    <col min="4097" max="4097" width="50.42578125" style="404" customWidth="1"/>
    <col min="4098" max="4098" width="5.85546875" style="404" customWidth="1"/>
    <col min="4099" max="4099" width="14.7109375" style="404" customWidth="1"/>
    <col min="4100" max="4100" width="16.42578125" style="404" customWidth="1"/>
    <col min="4101" max="4352" width="10.28515625" style="404"/>
    <col min="4353" max="4353" width="50.42578125" style="404" customWidth="1"/>
    <col min="4354" max="4354" width="5.85546875" style="404" customWidth="1"/>
    <col min="4355" max="4355" width="14.7109375" style="404" customWidth="1"/>
    <col min="4356" max="4356" width="16.42578125" style="404" customWidth="1"/>
    <col min="4357" max="4608" width="10.28515625" style="404"/>
    <col min="4609" max="4609" width="50.42578125" style="404" customWidth="1"/>
    <col min="4610" max="4610" width="5.85546875" style="404" customWidth="1"/>
    <col min="4611" max="4611" width="14.7109375" style="404" customWidth="1"/>
    <col min="4612" max="4612" width="16.42578125" style="404" customWidth="1"/>
    <col min="4613" max="4864" width="10.28515625" style="404"/>
    <col min="4865" max="4865" width="50.42578125" style="404" customWidth="1"/>
    <col min="4866" max="4866" width="5.85546875" style="404" customWidth="1"/>
    <col min="4867" max="4867" width="14.7109375" style="404" customWidth="1"/>
    <col min="4868" max="4868" width="16.42578125" style="404" customWidth="1"/>
    <col min="4869" max="5120" width="10.28515625" style="404"/>
    <col min="5121" max="5121" width="50.42578125" style="404" customWidth="1"/>
    <col min="5122" max="5122" width="5.85546875" style="404" customWidth="1"/>
    <col min="5123" max="5123" width="14.7109375" style="404" customWidth="1"/>
    <col min="5124" max="5124" width="16.42578125" style="404" customWidth="1"/>
    <col min="5125" max="5376" width="10.28515625" style="404"/>
    <col min="5377" max="5377" width="50.42578125" style="404" customWidth="1"/>
    <col min="5378" max="5378" width="5.85546875" style="404" customWidth="1"/>
    <col min="5379" max="5379" width="14.7109375" style="404" customWidth="1"/>
    <col min="5380" max="5380" width="16.42578125" style="404" customWidth="1"/>
    <col min="5381" max="5632" width="10.28515625" style="404"/>
    <col min="5633" max="5633" width="50.42578125" style="404" customWidth="1"/>
    <col min="5634" max="5634" width="5.85546875" style="404" customWidth="1"/>
    <col min="5635" max="5635" width="14.7109375" style="404" customWidth="1"/>
    <col min="5636" max="5636" width="16.42578125" style="404" customWidth="1"/>
    <col min="5637" max="5888" width="10.28515625" style="404"/>
    <col min="5889" max="5889" width="50.42578125" style="404" customWidth="1"/>
    <col min="5890" max="5890" width="5.85546875" style="404" customWidth="1"/>
    <col min="5891" max="5891" width="14.7109375" style="404" customWidth="1"/>
    <col min="5892" max="5892" width="16.42578125" style="404" customWidth="1"/>
    <col min="5893" max="6144" width="10.28515625" style="404"/>
    <col min="6145" max="6145" width="50.42578125" style="404" customWidth="1"/>
    <col min="6146" max="6146" width="5.85546875" style="404" customWidth="1"/>
    <col min="6147" max="6147" width="14.7109375" style="404" customWidth="1"/>
    <col min="6148" max="6148" width="16.42578125" style="404" customWidth="1"/>
    <col min="6149" max="6400" width="10.28515625" style="404"/>
    <col min="6401" max="6401" width="50.42578125" style="404" customWidth="1"/>
    <col min="6402" max="6402" width="5.85546875" style="404" customWidth="1"/>
    <col min="6403" max="6403" width="14.7109375" style="404" customWidth="1"/>
    <col min="6404" max="6404" width="16.42578125" style="404" customWidth="1"/>
    <col min="6405" max="6656" width="10.28515625" style="404"/>
    <col min="6657" max="6657" width="50.42578125" style="404" customWidth="1"/>
    <col min="6658" max="6658" width="5.85546875" style="404" customWidth="1"/>
    <col min="6659" max="6659" width="14.7109375" style="404" customWidth="1"/>
    <col min="6660" max="6660" width="16.42578125" style="404" customWidth="1"/>
    <col min="6661" max="6912" width="10.28515625" style="404"/>
    <col min="6913" max="6913" width="50.42578125" style="404" customWidth="1"/>
    <col min="6914" max="6914" width="5.85546875" style="404" customWidth="1"/>
    <col min="6915" max="6915" width="14.7109375" style="404" customWidth="1"/>
    <col min="6916" max="6916" width="16.42578125" style="404" customWidth="1"/>
    <col min="6917" max="7168" width="10.28515625" style="404"/>
    <col min="7169" max="7169" width="50.42578125" style="404" customWidth="1"/>
    <col min="7170" max="7170" width="5.85546875" style="404" customWidth="1"/>
    <col min="7171" max="7171" width="14.7109375" style="404" customWidth="1"/>
    <col min="7172" max="7172" width="16.42578125" style="404" customWidth="1"/>
    <col min="7173" max="7424" width="10.28515625" style="404"/>
    <col min="7425" max="7425" width="50.42578125" style="404" customWidth="1"/>
    <col min="7426" max="7426" width="5.85546875" style="404" customWidth="1"/>
    <col min="7427" max="7427" width="14.7109375" style="404" customWidth="1"/>
    <col min="7428" max="7428" width="16.42578125" style="404" customWidth="1"/>
    <col min="7429" max="7680" width="10.28515625" style="404"/>
    <col min="7681" max="7681" width="50.42578125" style="404" customWidth="1"/>
    <col min="7682" max="7682" width="5.85546875" style="404" customWidth="1"/>
    <col min="7683" max="7683" width="14.7109375" style="404" customWidth="1"/>
    <col min="7684" max="7684" width="16.42578125" style="404" customWidth="1"/>
    <col min="7685" max="7936" width="10.28515625" style="404"/>
    <col min="7937" max="7937" width="50.42578125" style="404" customWidth="1"/>
    <col min="7938" max="7938" width="5.85546875" style="404" customWidth="1"/>
    <col min="7939" max="7939" width="14.7109375" style="404" customWidth="1"/>
    <col min="7940" max="7940" width="16.42578125" style="404" customWidth="1"/>
    <col min="7941" max="8192" width="10.28515625" style="404"/>
    <col min="8193" max="8193" width="50.42578125" style="404" customWidth="1"/>
    <col min="8194" max="8194" width="5.85546875" style="404" customWidth="1"/>
    <col min="8195" max="8195" width="14.7109375" style="404" customWidth="1"/>
    <col min="8196" max="8196" width="16.42578125" style="404" customWidth="1"/>
    <col min="8197" max="8448" width="10.28515625" style="404"/>
    <col min="8449" max="8449" width="50.42578125" style="404" customWidth="1"/>
    <col min="8450" max="8450" width="5.85546875" style="404" customWidth="1"/>
    <col min="8451" max="8451" width="14.7109375" style="404" customWidth="1"/>
    <col min="8452" max="8452" width="16.42578125" style="404" customWidth="1"/>
    <col min="8453" max="8704" width="10.28515625" style="404"/>
    <col min="8705" max="8705" width="50.42578125" style="404" customWidth="1"/>
    <col min="8706" max="8706" width="5.85546875" style="404" customWidth="1"/>
    <col min="8707" max="8707" width="14.7109375" style="404" customWidth="1"/>
    <col min="8708" max="8708" width="16.42578125" style="404" customWidth="1"/>
    <col min="8709" max="8960" width="10.28515625" style="404"/>
    <col min="8961" max="8961" width="50.42578125" style="404" customWidth="1"/>
    <col min="8962" max="8962" width="5.85546875" style="404" customWidth="1"/>
    <col min="8963" max="8963" width="14.7109375" style="404" customWidth="1"/>
    <col min="8964" max="8964" width="16.42578125" style="404" customWidth="1"/>
    <col min="8965" max="9216" width="10.28515625" style="404"/>
    <col min="9217" max="9217" width="50.42578125" style="404" customWidth="1"/>
    <col min="9218" max="9218" width="5.85546875" style="404" customWidth="1"/>
    <col min="9219" max="9219" width="14.7109375" style="404" customWidth="1"/>
    <col min="9220" max="9220" width="16.42578125" style="404" customWidth="1"/>
    <col min="9221" max="9472" width="10.28515625" style="404"/>
    <col min="9473" max="9473" width="50.42578125" style="404" customWidth="1"/>
    <col min="9474" max="9474" width="5.85546875" style="404" customWidth="1"/>
    <col min="9475" max="9475" width="14.7109375" style="404" customWidth="1"/>
    <col min="9476" max="9476" width="16.42578125" style="404" customWidth="1"/>
    <col min="9477" max="9728" width="10.28515625" style="404"/>
    <col min="9729" max="9729" width="50.42578125" style="404" customWidth="1"/>
    <col min="9730" max="9730" width="5.85546875" style="404" customWidth="1"/>
    <col min="9731" max="9731" width="14.7109375" style="404" customWidth="1"/>
    <col min="9732" max="9732" width="16.42578125" style="404" customWidth="1"/>
    <col min="9733" max="9984" width="10.28515625" style="404"/>
    <col min="9985" max="9985" width="50.42578125" style="404" customWidth="1"/>
    <col min="9986" max="9986" width="5.85546875" style="404" customWidth="1"/>
    <col min="9987" max="9987" width="14.7109375" style="404" customWidth="1"/>
    <col min="9988" max="9988" width="16.42578125" style="404" customWidth="1"/>
    <col min="9989" max="10240" width="10.28515625" style="404"/>
    <col min="10241" max="10241" width="50.42578125" style="404" customWidth="1"/>
    <col min="10242" max="10242" width="5.85546875" style="404" customWidth="1"/>
    <col min="10243" max="10243" width="14.7109375" style="404" customWidth="1"/>
    <col min="10244" max="10244" width="16.42578125" style="404" customWidth="1"/>
    <col min="10245" max="10496" width="10.28515625" style="404"/>
    <col min="10497" max="10497" width="50.42578125" style="404" customWidth="1"/>
    <col min="10498" max="10498" width="5.85546875" style="404" customWidth="1"/>
    <col min="10499" max="10499" width="14.7109375" style="404" customWidth="1"/>
    <col min="10500" max="10500" width="16.42578125" style="404" customWidth="1"/>
    <col min="10501" max="10752" width="10.28515625" style="404"/>
    <col min="10753" max="10753" width="50.42578125" style="404" customWidth="1"/>
    <col min="10754" max="10754" width="5.85546875" style="404" customWidth="1"/>
    <col min="10755" max="10755" width="14.7109375" style="404" customWidth="1"/>
    <col min="10756" max="10756" width="16.42578125" style="404" customWidth="1"/>
    <col min="10757" max="11008" width="10.28515625" style="404"/>
    <col min="11009" max="11009" width="50.42578125" style="404" customWidth="1"/>
    <col min="11010" max="11010" width="5.85546875" style="404" customWidth="1"/>
    <col min="11011" max="11011" width="14.7109375" style="404" customWidth="1"/>
    <col min="11012" max="11012" width="16.42578125" style="404" customWidth="1"/>
    <col min="11013" max="11264" width="10.28515625" style="404"/>
    <col min="11265" max="11265" width="50.42578125" style="404" customWidth="1"/>
    <col min="11266" max="11266" width="5.85546875" style="404" customWidth="1"/>
    <col min="11267" max="11267" width="14.7109375" style="404" customWidth="1"/>
    <col min="11268" max="11268" width="16.42578125" style="404" customWidth="1"/>
    <col min="11269" max="11520" width="10.28515625" style="404"/>
    <col min="11521" max="11521" width="50.42578125" style="404" customWidth="1"/>
    <col min="11522" max="11522" width="5.85546875" style="404" customWidth="1"/>
    <col min="11523" max="11523" width="14.7109375" style="404" customWidth="1"/>
    <col min="11524" max="11524" width="16.42578125" style="404" customWidth="1"/>
    <col min="11525" max="11776" width="10.28515625" style="404"/>
    <col min="11777" max="11777" width="50.42578125" style="404" customWidth="1"/>
    <col min="11778" max="11778" width="5.85546875" style="404" customWidth="1"/>
    <col min="11779" max="11779" width="14.7109375" style="404" customWidth="1"/>
    <col min="11780" max="11780" width="16.42578125" style="404" customWidth="1"/>
    <col min="11781" max="12032" width="10.28515625" style="404"/>
    <col min="12033" max="12033" width="50.42578125" style="404" customWidth="1"/>
    <col min="12034" max="12034" width="5.85546875" style="404" customWidth="1"/>
    <col min="12035" max="12035" width="14.7109375" style="404" customWidth="1"/>
    <col min="12036" max="12036" width="16.42578125" style="404" customWidth="1"/>
    <col min="12037" max="12288" width="10.28515625" style="404"/>
    <col min="12289" max="12289" width="50.42578125" style="404" customWidth="1"/>
    <col min="12290" max="12290" width="5.85546875" style="404" customWidth="1"/>
    <col min="12291" max="12291" width="14.7109375" style="404" customWidth="1"/>
    <col min="12292" max="12292" width="16.42578125" style="404" customWidth="1"/>
    <col min="12293" max="12544" width="10.28515625" style="404"/>
    <col min="12545" max="12545" width="50.42578125" style="404" customWidth="1"/>
    <col min="12546" max="12546" width="5.85546875" style="404" customWidth="1"/>
    <col min="12547" max="12547" width="14.7109375" style="404" customWidth="1"/>
    <col min="12548" max="12548" width="16.42578125" style="404" customWidth="1"/>
    <col min="12549" max="12800" width="10.28515625" style="404"/>
    <col min="12801" max="12801" width="50.42578125" style="404" customWidth="1"/>
    <col min="12802" max="12802" width="5.85546875" style="404" customWidth="1"/>
    <col min="12803" max="12803" width="14.7109375" style="404" customWidth="1"/>
    <col min="12804" max="12804" width="16.42578125" style="404" customWidth="1"/>
    <col min="12805" max="13056" width="10.28515625" style="404"/>
    <col min="13057" max="13057" width="50.42578125" style="404" customWidth="1"/>
    <col min="13058" max="13058" width="5.85546875" style="404" customWidth="1"/>
    <col min="13059" max="13059" width="14.7109375" style="404" customWidth="1"/>
    <col min="13060" max="13060" width="16.42578125" style="404" customWidth="1"/>
    <col min="13061" max="13312" width="10.28515625" style="404"/>
    <col min="13313" max="13313" width="50.42578125" style="404" customWidth="1"/>
    <col min="13314" max="13314" width="5.85546875" style="404" customWidth="1"/>
    <col min="13315" max="13315" width="14.7109375" style="404" customWidth="1"/>
    <col min="13316" max="13316" width="16.42578125" style="404" customWidth="1"/>
    <col min="13317" max="13568" width="10.28515625" style="404"/>
    <col min="13569" max="13569" width="50.42578125" style="404" customWidth="1"/>
    <col min="13570" max="13570" width="5.85546875" style="404" customWidth="1"/>
    <col min="13571" max="13571" width="14.7109375" style="404" customWidth="1"/>
    <col min="13572" max="13572" width="16.42578125" style="404" customWidth="1"/>
    <col min="13573" max="13824" width="10.28515625" style="404"/>
    <col min="13825" max="13825" width="50.42578125" style="404" customWidth="1"/>
    <col min="13826" max="13826" width="5.85546875" style="404" customWidth="1"/>
    <col min="13827" max="13827" width="14.7109375" style="404" customWidth="1"/>
    <col min="13828" max="13828" width="16.42578125" style="404" customWidth="1"/>
    <col min="13829" max="14080" width="10.28515625" style="404"/>
    <col min="14081" max="14081" width="50.42578125" style="404" customWidth="1"/>
    <col min="14082" max="14082" width="5.85546875" style="404" customWidth="1"/>
    <col min="14083" max="14083" width="14.7109375" style="404" customWidth="1"/>
    <col min="14084" max="14084" width="16.42578125" style="404" customWidth="1"/>
    <col min="14085" max="14336" width="10.28515625" style="404"/>
    <col min="14337" max="14337" width="50.42578125" style="404" customWidth="1"/>
    <col min="14338" max="14338" width="5.85546875" style="404" customWidth="1"/>
    <col min="14339" max="14339" width="14.7109375" style="404" customWidth="1"/>
    <col min="14340" max="14340" width="16.42578125" style="404" customWidth="1"/>
    <col min="14341" max="14592" width="10.28515625" style="404"/>
    <col min="14593" max="14593" width="50.42578125" style="404" customWidth="1"/>
    <col min="14594" max="14594" width="5.85546875" style="404" customWidth="1"/>
    <col min="14595" max="14595" width="14.7109375" style="404" customWidth="1"/>
    <col min="14596" max="14596" width="16.42578125" style="404" customWidth="1"/>
    <col min="14597" max="14848" width="10.28515625" style="404"/>
    <col min="14849" max="14849" width="50.42578125" style="404" customWidth="1"/>
    <col min="14850" max="14850" width="5.85546875" style="404" customWidth="1"/>
    <col min="14851" max="14851" width="14.7109375" style="404" customWidth="1"/>
    <col min="14852" max="14852" width="16.42578125" style="404" customWidth="1"/>
    <col min="14853" max="15104" width="10.28515625" style="404"/>
    <col min="15105" max="15105" width="50.42578125" style="404" customWidth="1"/>
    <col min="15106" max="15106" width="5.85546875" style="404" customWidth="1"/>
    <col min="15107" max="15107" width="14.7109375" style="404" customWidth="1"/>
    <col min="15108" max="15108" width="16.42578125" style="404" customWidth="1"/>
    <col min="15109" max="15360" width="10.28515625" style="404"/>
    <col min="15361" max="15361" width="50.42578125" style="404" customWidth="1"/>
    <col min="15362" max="15362" width="5.85546875" style="404" customWidth="1"/>
    <col min="15363" max="15363" width="14.7109375" style="404" customWidth="1"/>
    <col min="15364" max="15364" width="16.42578125" style="404" customWidth="1"/>
    <col min="15365" max="15616" width="10.28515625" style="404"/>
    <col min="15617" max="15617" width="50.42578125" style="404" customWidth="1"/>
    <col min="15618" max="15618" width="5.85546875" style="404" customWidth="1"/>
    <col min="15619" max="15619" width="14.7109375" style="404" customWidth="1"/>
    <col min="15620" max="15620" width="16.42578125" style="404" customWidth="1"/>
    <col min="15621" max="15872" width="10.28515625" style="404"/>
    <col min="15873" max="15873" width="50.42578125" style="404" customWidth="1"/>
    <col min="15874" max="15874" width="5.85546875" style="404" customWidth="1"/>
    <col min="15875" max="15875" width="14.7109375" style="404" customWidth="1"/>
    <col min="15876" max="15876" width="16.42578125" style="404" customWidth="1"/>
    <col min="15877" max="16128" width="10.28515625" style="404"/>
    <col min="16129" max="16129" width="50.42578125" style="404" customWidth="1"/>
    <col min="16130" max="16130" width="5.85546875" style="404" customWidth="1"/>
    <col min="16131" max="16131" width="14.7109375" style="404" customWidth="1"/>
    <col min="16132" max="16132" width="16.42578125" style="404" customWidth="1"/>
    <col min="16133" max="16384" width="10.28515625" style="404"/>
  </cols>
  <sheetData>
    <row r="1" spans="1:4" ht="48" customHeight="1" x14ac:dyDescent="0.25">
      <c r="A1" s="684" t="s">
        <v>690</v>
      </c>
      <c r="B1" s="685"/>
      <c r="C1" s="685"/>
      <c r="D1" s="685"/>
    </row>
    <row r="2" spans="1:4" ht="16.5" thickBot="1" x14ac:dyDescent="0.3"/>
    <row r="3" spans="1:4" ht="43.5" customHeight="1" thickBot="1" x14ac:dyDescent="0.3">
      <c r="A3" s="448" t="s">
        <v>215</v>
      </c>
      <c r="B3" s="449" t="s">
        <v>407</v>
      </c>
      <c r="C3" s="450" t="s">
        <v>691</v>
      </c>
      <c r="D3" s="451" t="s">
        <v>692</v>
      </c>
    </row>
    <row r="4" spans="1:4" ht="16.5" thickBot="1" x14ac:dyDescent="0.3">
      <c r="A4" s="452" t="s">
        <v>388</v>
      </c>
      <c r="B4" s="453" t="s">
        <v>567</v>
      </c>
      <c r="C4" s="453" t="s">
        <v>390</v>
      </c>
      <c r="D4" s="454" t="s">
        <v>391</v>
      </c>
    </row>
    <row r="5" spans="1:4" ht="15.75" customHeight="1" x14ac:dyDescent="0.25">
      <c r="A5" s="455" t="s">
        <v>693</v>
      </c>
      <c r="B5" s="456" t="s">
        <v>1</v>
      </c>
      <c r="C5" s="457"/>
      <c r="D5" s="458">
        <v>57774238</v>
      </c>
    </row>
    <row r="6" spans="1:4" ht="15.75" customHeight="1" x14ac:dyDescent="0.25">
      <c r="A6" s="455" t="s">
        <v>694</v>
      </c>
      <c r="B6" s="459" t="s">
        <v>7</v>
      </c>
      <c r="C6" s="460"/>
      <c r="D6" s="461"/>
    </row>
    <row r="7" spans="1:4" ht="15.75" customHeight="1" x14ac:dyDescent="0.25">
      <c r="A7" s="455" t="s">
        <v>695</v>
      </c>
      <c r="B7" s="459" t="s">
        <v>13</v>
      </c>
      <c r="C7" s="460"/>
      <c r="D7" s="461">
        <v>4614644</v>
      </c>
    </row>
    <row r="8" spans="1:4" ht="15.75" customHeight="1" thickBot="1" x14ac:dyDescent="0.3">
      <c r="A8" s="462" t="s">
        <v>696</v>
      </c>
      <c r="B8" s="463" t="s">
        <v>15</v>
      </c>
      <c r="C8" s="464"/>
      <c r="D8" s="465"/>
    </row>
    <row r="9" spans="1:4" ht="15.75" customHeight="1" thickBot="1" x14ac:dyDescent="0.3">
      <c r="A9" s="466" t="s">
        <v>697</v>
      </c>
      <c r="B9" s="467" t="s">
        <v>19</v>
      </c>
      <c r="C9" s="468"/>
      <c r="D9" s="469">
        <f>+D10+D11+D12+D13</f>
        <v>0</v>
      </c>
    </row>
    <row r="10" spans="1:4" ht="15.75" customHeight="1" x14ac:dyDescent="0.25">
      <c r="A10" s="470" t="s">
        <v>698</v>
      </c>
      <c r="B10" s="456" t="s">
        <v>26</v>
      </c>
      <c r="C10" s="457"/>
      <c r="D10" s="458"/>
    </row>
    <row r="11" spans="1:4" ht="15.75" customHeight="1" x14ac:dyDescent="0.25">
      <c r="A11" s="455" t="s">
        <v>699</v>
      </c>
      <c r="B11" s="459" t="s">
        <v>28</v>
      </c>
      <c r="C11" s="460"/>
      <c r="D11" s="461"/>
    </row>
    <row r="12" spans="1:4" ht="15.75" customHeight="1" x14ac:dyDescent="0.25">
      <c r="A12" s="455" t="s">
        <v>700</v>
      </c>
      <c r="B12" s="459" t="s">
        <v>30</v>
      </c>
      <c r="C12" s="460"/>
      <c r="D12" s="461"/>
    </row>
    <row r="13" spans="1:4" ht="15.75" customHeight="1" thickBot="1" x14ac:dyDescent="0.3">
      <c r="A13" s="462" t="s">
        <v>701</v>
      </c>
      <c r="B13" s="463" t="s">
        <v>31</v>
      </c>
      <c r="C13" s="464"/>
      <c r="D13" s="465"/>
    </row>
    <row r="14" spans="1:4" ht="15.75" customHeight="1" thickBot="1" x14ac:dyDescent="0.3">
      <c r="A14" s="466" t="s">
        <v>702</v>
      </c>
      <c r="B14" s="467" t="s">
        <v>36</v>
      </c>
      <c r="C14" s="468"/>
      <c r="D14" s="469">
        <f>+D15+D16+D17</f>
        <v>0</v>
      </c>
    </row>
    <row r="15" spans="1:4" ht="15.75" customHeight="1" x14ac:dyDescent="0.25">
      <c r="A15" s="470" t="s">
        <v>703</v>
      </c>
      <c r="B15" s="456" t="s">
        <v>223</v>
      </c>
      <c r="C15" s="457"/>
      <c r="D15" s="458"/>
    </row>
    <row r="16" spans="1:4" ht="15.75" customHeight="1" x14ac:dyDescent="0.25">
      <c r="A16" s="455" t="s">
        <v>704</v>
      </c>
      <c r="B16" s="459" t="s">
        <v>224</v>
      </c>
      <c r="C16" s="460"/>
      <c r="D16" s="461"/>
    </row>
    <row r="17" spans="1:4" ht="15.75" customHeight="1" thickBot="1" x14ac:dyDescent="0.3">
      <c r="A17" s="462" t="s">
        <v>705</v>
      </c>
      <c r="B17" s="463" t="s">
        <v>225</v>
      </c>
      <c r="C17" s="464"/>
      <c r="D17" s="465"/>
    </row>
    <row r="18" spans="1:4" ht="15.75" customHeight="1" thickBot="1" x14ac:dyDescent="0.3">
      <c r="A18" s="466" t="s">
        <v>706</v>
      </c>
      <c r="B18" s="467" t="s">
        <v>228</v>
      </c>
      <c r="C18" s="468"/>
      <c r="D18" s="469">
        <f>+D19+D20+D21</f>
        <v>0</v>
      </c>
    </row>
    <row r="19" spans="1:4" ht="15.75" customHeight="1" x14ac:dyDescent="0.25">
      <c r="A19" s="470" t="s">
        <v>707</v>
      </c>
      <c r="B19" s="456" t="s">
        <v>231</v>
      </c>
      <c r="C19" s="457"/>
      <c r="D19" s="458"/>
    </row>
    <row r="20" spans="1:4" ht="15.75" customHeight="1" x14ac:dyDescent="0.25">
      <c r="A20" s="455" t="s">
        <v>708</v>
      </c>
      <c r="B20" s="459" t="s">
        <v>234</v>
      </c>
      <c r="C20" s="460"/>
      <c r="D20" s="461"/>
    </row>
    <row r="21" spans="1:4" ht="15.75" customHeight="1" x14ac:dyDescent="0.25">
      <c r="A21" s="455" t="s">
        <v>709</v>
      </c>
      <c r="B21" s="459" t="s">
        <v>237</v>
      </c>
      <c r="C21" s="460"/>
      <c r="D21" s="461"/>
    </row>
    <row r="22" spans="1:4" ht="15.75" customHeight="1" x14ac:dyDescent="0.25">
      <c r="A22" s="455" t="s">
        <v>710</v>
      </c>
      <c r="B22" s="459" t="s">
        <v>240</v>
      </c>
      <c r="C22" s="460"/>
      <c r="D22" s="461"/>
    </row>
    <row r="23" spans="1:4" ht="15.75" customHeight="1" x14ac:dyDescent="0.25">
      <c r="A23" s="455"/>
      <c r="B23" s="459" t="s">
        <v>243</v>
      </c>
      <c r="C23" s="460"/>
      <c r="D23" s="461"/>
    </row>
    <row r="24" spans="1:4" ht="15.75" customHeight="1" x14ac:dyDescent="0.25">
      <c r="A24" s="455"/>
      <c r="B24" s="459" t="s">
        <v>246</v>
      </c>
      <c r="C24" s="460"/>
      <c r="D24" s="461"/>
    </row>
    <row r="25" spans="1:4" ht="15.75" customHeight="1" x14ac:dyDescent="0.25">
      <c r="A25" s="455"/>
      <c r="B25" s="459" t="s">
        <v>249</v>
      </c>
      <c r="C25" s="460"/>
      <c r="D25" s="461"/>
    </row>
    <row r="26" spans="1:4" ht="15.75" customHeight="1" x14ac:dyDescent="0.25">
      <c r="A26" s="455"/>
      <c r="B26" s="459" t="s">
        <v>251</v>
      </c>
      <c r="C26" s="460"/>
      <c r="D26" s="461"/>
    </row>
    <row r="27" spans="1:4" ht="15.75" customHeight="1" x14ac:dyDescent="0.25">
      <c r="A27" s="455"/>
      <c r="B27" s="459" t="s">
        <v>254</v>
      </c>
      <c r="C27" s="460"/>
      <c r="D27" s="461"/>
    </row>
    <row r="28" spans="1:4" ht="15.75" customHeight="1" x14ac:dyDescent="0.25">
      <c r="A28" s="455"/>
      <c r="B28" s="459" t="s">
        <v>257</v>
      </c>
      <c r="C28" s="460"/>
      <c r="D28" s="461"/>
    </row>
    <row r="29" spans="1:4" ht="15.75" customHeight="1" x14ac:dyDescent="0.25">
      <c r="A29" s="455"/>
      <c r="B29" s="459" t="s">
        <v>260</v>
      </c>
      <c r="C29" s="460"/>
      <c r="D29" s="461"/>
    </row>
    <row r="30" spans="1:4" ht="15.75" customHeight="1" x14ac:dyDescent="0.25">
      <c r="A30" s="455"/>
      <c r="B30" s="459" t="s">
        <v>289</v>
      </c>
      <c r="C30" s="460"/>
      <c r="D30" s="461"/>
    </row>
    <row r="31" spans="1:4" ht="15.75" customHeight="1" x14ac:dyDescent="0.25">
      <c r="A31" s="455"/>
      <c r="B31" s="459" t="s">
        <v>292</v>
      </c>
      <c r="C31" s="460"/>
      <c r="D31" s="461"/>
    </row>
    <row r="32" spans="1:4" ht="15.75" customHeight="1" x14ac:dyDescent="0.25">
      <c r="A32" s="455"/>
      <c r="B32" s="459" t="s">
        <v>293</v>
      </c>
      <c r="C32" s="460"/>
      <c r="D32" s="461"/>
    </row>
    <row r="33" spans="1:6" ht="15.75" customHeight="1" x14ac:dyDescent="0.25">
      <c r="A33" s="455"/>
      <c r="B33" s="459" t="s">
        <v>296</v>
      </c>
      <c r="C33" s="460"/>
      <c r="D33" s="461"/>
    </row>
    <row r="34" spans="1:6" ht="15.75" customHeight="1" x14ac:dyDescent="0.25">
      <c r="A34" s="455"/>
      <c r="B34" s="459" t="s">
        <v>607</v>
      </c>
      <c r="C34" s="460"/>
      <c r="D34" s="461"/>
    </row>
    <row r="35" spans="1:6" ht="15.75" customHeight="1" x14ac:dyDescent="0.25">
      <c r="A35" s="455"/>
      <c r="B35" s="459" t="s">
        <v>609</v>
      </c>
      <c r="C35" s="460"/>
      <c r="D35" s="461"/>
    </row>
    <row r="36" spans="1:6" ht="15.75" customHeight="1" x14ac:dyDescent="0.25">
      <c r="A36" s="455"/>
      <c r="B36" s="459" t="s">
        <v>611</v>
      </c>
      <c r="C36" s="460"/>
      <c r="D36" s="461"/>
    </row>
    <row r="37" spans="1:6" ht="15.75" customHeight="1" thickBot="1" x14ac:dyDescent="0.3">
      <c r="A37" s="462"/>
      <c r="B37" s="463" t="s">
        <v>613</v>
      </c>
      <c r="C37" s="464"/>
      <c r="D37" s="465"/>
    </row>
    <row r="38" spans="1:6" ht="15.75" customHeight="1" thickBot="1" x14ac:dyDescent="0.3">
      <c r="A38" s="704" t="s">
        <v>711</v>
      </c>
      <c r="B38" s="705"/>
      <c r="C38" s="471"/>
      <c r="D38" s="469">
        <f>+D5+D6+D7+D8+D9+D14+D18+D22+D23+D24+D25+D26+D27+D28+D29+D30+D31+D32+D33+D34+D35+D36+D37</f>
        <v>62388882</v>
      </c>
      <c r="F38" s="472"/>
    </row>
    <row r="39" spans="1:6" x14ac:dyDescent="0.25">
      <c r="A39" s="473" t="s">
        <v>712</v>
      </c>
    </row>
    <row r="40" spans="1:6" x14ac:dyDescent="0.25">
      <c r="A40" s="425"/>
      <c r="C40" s="706"/>
      <c r="D40" s="706"/>
    </row>
    <row r="41" spans="1:6" x14ac:dyDescent="0.25">
      <c r="A41" s="425"/>
      <c r="C41" s="474"/>
      <c r="D41" s="474"/>
    </row>
    <row r="42" spans="1:6" x14ac:dyDescent="0.25">
      <c r="C42" s="706"/>
      <c r="D42" s="706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dőlt"7C.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J18"/>
  <sheetViews>
    <sheetView zoomScaleNormal="100" workbookViewId="0">
      <selection activeCell="J3" sqref="J3:J4"/>
    </sheetView>
  </sheetViews>
  <sheetFormatPr defaultRowHeight="12.75" x14ac:dyDescent="0.25"/>
  <cols>
    <col min="1" max="1" width="5.85546875" style="476" customWidth="1"/>
    <col min="2" max="2" width="39.85546875" style="475" customWidth="1"/>
    <col min="3" max="9" width="11" style="475" customWidth="1"/>
    <col min="10" max="10" width="11.85546875" style="475" customWidth="1"/>
    <col min="11" max="255" width="9.140625" style="475"/>
    <col min="256" max="256" width="5.85546875" style="475" customWidth="1"/>
    <col min="257" max="257" width="39.85546875" style="475" customWidth="1"/>
    <col min="258" max="264" width="11" style="475" customWidth="1"/>
    <col min="265" max="265" width="11.85546875" style="475" customWidth="1"/>
    <col min="266" max="266" width="4.7109375" style="475" customWidth="1"/>
    <col min="267" max="511" width="9.140625" style="475"/>
    <col min="512" max="512" width="5.85546875" style="475" customWidth="1"/>
    <col min="513" max="513" width="39.85546875" style="475" customWidth="1"/>
    <col min="514" max="520" width="11" style="475" customWidth="1"/>
    <col min="521" max="521" width="11.85546875" style="475" customWidth="1"/>
    <col min="522" max="522" width="4.7109375" style="475" customWidth="1"/>
    <col min="523" max="767" width="9.140625" style="475"/>
    <col min="768" max="768" width="5.85546875" style="475" customWidth="1"/>
    <col min="769" max="769" width="39.85546875" style="475" customWidth="1"/>
    <col min="770" max="776" width="11" style="475" customWidth="1"/>
    <col min="777" max="777" width="11.85546875" style="475" customWidth="1"/>
    <col min="778" max="778" width="4.7109375" style="475" customWidth="1"/>
    <col min="779" max="1023" width="9.140625" style="475"/>
    <col min="1024" max="1024" width="5.85546875" style="475" customWidth="1"/>
    <col min="1025" max="1025" width="39.85546875" style="475" customWidth="1"/>
    <col min="1026" max="1032" width="11" style="475" customWidth="1"/>
    <col min="1033" max="1033" width="11.85546875" style="475" customWidth="1"/>
    <col min="1034" max="1034" width="4.7109375" style="475" customWidth="1"/>
    <col min="1035" max="1279" width="9.140625" style="475"/>
    <col min="1280" max="1280" width="5.85546875" style="475" customWidth="1"/>
    <col min="1281" max="1281" width="39.85546875" style="475" customWidth="1"/>
    <col min="1282" max="1288" width="11" style="475" customWidth="1"/>
    <col min="1289" max="1289" width="11.85546875" style="475" customWidth="1"/>
    <col min="1290" max="1290" width="4.7109375" style="475" customWidth="1"/>
    <col min="1291" max="1535" width="9.140625" style="475"/>
    <col min="1536" max="1536" width="5.85546875" style="475" customWidth="1"/>
    <col min="1537" max="1537" width="39.85546875" style="475" customWidth="1"/>
    <col min="1538" max="1544" width="11" style="475" customWidth="1"/>
    <col min="1545" max="1545" width="11.85546875" style="475" customWidth="1"/>
    <col min="1546" max="1546" width="4.7109375" style="475" customWidth="1"/>
    <col min="1547" max="1791" width="9.140625" style="475"/>
    <col min="1792" max="1792" width="5.85546875" style="475" customWidth="1"/>
    <col min="1793" max="1793" width="39.85546875" style="475" customWidth="1"/>
    <col min="1794" max="1800" width="11" style="475" customWidth="1"/>
    <col min="1801" max="1801" width="11.85546875" style="475" customWidth="1"/>
    <col min="1802" max="1802" width="4.7109375" style="475" customWidth="1"/>
    <col min="1803" max="2047" width="9.140625" style="475"/>
    <col min="2048" max="2048" width="5.85546875" style="475" customWidth="1"/>
    <col min="2049" max="2049" width="39.85546875" style="475" customWidth="1"/>
    <col min="2050" max="2056" width="11" style="475" customWidth="1"/>
    <col min="2057" max="2057" width="11.85546875" style="475" customWidth="1"/>
    <col min="2058" max="2058" width="4.7109375" style="475" customWidth="1"/>
    <col min="2059" max="2303" width="9.140625" style="475"/>
    <col min="2304" max="2304" width="5.85546875" style="475" customWidth="1"/>
    <col min="2305" max="2305" width="39.85546875" style="475" customWidth="1"/>
    <col min="2306" max="2312" width="11" style="475" customWidth="1"/>
    <col min="2313" max="2313" width="11.85546875" style="475" customWidth="1"/>
    <col min="2314" max="2314" width="4.7109375" style="475" customWidth="1"/>
    <col min="2315" max="2559" width="9.140625" style="475"/>
    <col min="2560" max="2560" width="5.85546875" style="475" customWidth="1"/>
    <col min="2561" max="2561" width="39.85546875" style="475" customWidth="1"/>
    <col min="2562" max="2568" width="11" style="475" customWidth="1"/>
    <col min="2569" max="2569" width="11.85546875" style="475" customWidth="1"/>
    <col min="2570" max="2570" width="4.7109375" style="475" customWidth="1"/>
    <col min="2571" max="2815" width="9.140625" style="475"/>
    <col min="2816" max="2816" width="5.85546875" style="475" customWidth="1"/>
    <col min="2817" max="2817" width="39.85546875" style="475" customWidth="1"/>
    <col min="2818" max="2824" width="11" style="475" customWidth="1"/>
    <col min="2825" max="2825" width="11.85546875" style="475" customWidth="1"/>
    <col min="2826" max="2826" width="4.7109375" style="475" customWidth="1"/>
    <col min="2827" max="3071" width="9.140625" style="475"/>
    <col min="3072" max="3072" width="5.85546875" style="475" customWidth="1"/>
    <col min="3073" max="3073" width="39.85546875" style="475" customWidth="1"/>
    <col min="3074" max="3080" width="11" style="475" customWidth="1"/>
    <col min="3081" max="3081" width="11.85546875" style="475" customWidth="1"/>
    <col min="3082" max="3082" width="4.7109375" style="475" customWidth="1"/>
    <col min="3083" max="3327" width="9.140625" style="475"/>
    <col min="3328" max="3328" width="5.85546875" style="475" customWidth="1"/>
    <col min="3329" max="3329" width="39.85546875" style="475" customWidth="1"/>
    <col min="3330" max="3336" width="11" style="475" customWidth="1"/>
    <col min="3337" max="3337" width="11.85546875" style="475" customWidth="1"/>
    <col min="3338" max="3338" width="4.7109375" style="475" customWidth="1"/>
    <col min="3339" max="3583" width="9.140625" style="475"/>
    <col min="3584" max="3584" width="5.85546875" style="475" customWidth="1"/>
    <col min="3585" max="3585" width="39.85546875" style="475" customWidth="1"/>
    <col min="3586" max="3592" width="11" style="475" customWidth="1"/>
    <col min="3593" max="3593" width="11.85546875" style="475" customWidth="1"/>
    <col min="3594" max="3594" width="4.7109375" style="475" customWidth="1"/>
    <col min="3595" max="3839" width="9.140625" style="475"/>
    <col min="3840" max="3840" width="5.85546875" style="475" customWidth="1"/>
    <col min="3841" max="3841" width="39.85546875" style="475" customWidth="1"/>
    <col min="3842" max="3848" width="11" style="475" customWidth="1"/>
    <col min="3849" max="3849" width="11.85546875" style="475" customWidth="1"/>
    <col min="3850" max="3850" width="4.7109375" style="475" customWidth="1"/>
    <col min="3851" max="4095" width="9.140625" style="475"/>
    <col min="4096" max="4096" width="5.85546875" style="475" customWidth="1"/>
    <col min="4097" max="4097" width="39.85546875" style="475" customWidth="1"/>
    <col min="4098" max="4104" width="11" style="475" customWidth="1"/>
    <col min="4105" max="4105" width="11.85546875" style="475" customWidth="1"/>
    <col min="4106" max="4106" width="4.7109375" style="475" customWidth="1"/>
    <col min="4107" max="4351" width="9.140625" style="475"/>
    <col min="4352" max="4352" width="5.85546875" style="475" customWidth="1"/>
    <col min="4353" max="4353" width="39.85546875" style="475" customWidth="1"/>
    <col min="4354" max="4360" width="11" style="475" customWidth="1"/>
    <col min="4361" max="4361" width="11.85546875" style="475" customWidth="1"/>
    <col min="4362" max="4362" width="4.7109375" style="475" customWidth="1"/>
    <col min="4363" max="4607" width="9.140625" style="475"/>
    <col min="4608" max="4608" width="5.85546875" style="475" customWidth="1"/>
    <col min="4609" max="4609" width="39.85546875" style="475" customWidth="1"/>
    <col min="4610" max="4616" width="11" style="475" customWidth="1"/>
    <col min="4617" max="4617" width="11.85546875" style="475" customWidth="1"/>
    <col min="4618" max="4618" width="4.7109375" style="475" customWidth="1"/>
    <col min="4619" max="4863" width="9.140625" style="475"/>
    <col min="4864" max="4864" width="5.85546875" style="475" customWidth="1"/>
    <col min="4865" max="4865" width="39.85546875" style="475" customWidth="1"/>
    <col min="4866" max="4872" width="11" style="475" customWidth="1"/>
    <col min="4873" max="4873" width="11.85546875" style="475" customWidth="1"/>
    <col min="4874" max="4874" width="4.7109375" style="475" customWidth="1"/>
    <col min="4875" max="5119" width="9.140625" style="475"/>
    <col min="5120" max="5120" width="5.85546875" style="475" customWidth="1"/>
    <col min="5121" max="5121" width="39.85546875" style="475" customWidth="1"/>
    <col min="5122" max="5128" width="11" style="475" customWidth="1"/>
    <col min="5129" max="5129" width="11.85546875" style="475" customWidth="1"/>
    <col min="5130" max="5130" width="4.7109375" style="475" customWidth="1"/>
    <col min="5131" max="5375" width="9.140625" style="475"/>
    <col min="5376" max="5376" width="5.85546875" style="475" customWidth="1"/>
    <col min="5377" max="5377" width="39.85546875" style="475" customWidth="1"/>
    <col min="5378" max="5384" width="11" style="475" customWidth="1"/>
    <col min="5385" max="5385" width="11.85546875" style="475" customWidth="1"/>
    <col min="5386" max="5386" width="4.7109375" style="475" customWidth="1"/>
    <col min="5387" max="5631" width="9.140625" style="475"/>
    <col min="5632" max="5632" width="5.85546875" style="475" customWidth="1"/>
    <col min="5633" max="5633" width="39.85546875" style="475" customWidth="1"/>
    <col min="5634" max="5640" width="11" style="475" customWidth="1"/>
    <col min="5641" max="5641" width="11.85546875" style="475" customWidth="1"/>
    <col min="5642" max="5642" width="4.7109375" style="475" customWidth="1"/>
    <col min="5643" max="5887" width="9.140625" style="475"/>
    <col min="5888" max="5888" width="5.85546875" style="475" customWidth="1"/>
    <col min="5889" max="5889" width="39.85546875" style="475" customWidth="1"/>
    <col min="5890" max="5896" width="11" style="475" customWidth="1"/>
    <col min="5897" max="5897" width="11.85546875" style="475" customWidth="1"/>
    <col min="5898" max="5898" width="4.7109375" style="475" customWidth="1"/>
    <col min="5899" max="6143" width="9.140625" style="475"/>
    <col min="6144" max="6144" width="5.85546875" style="475" customWidth="1"/>
    <col min="6145" max="6145" width="39.85546875" style="475" customWidth="1"/>
    <col min="6146" max="6152" width="11" style="475" customWidth="1"/>
    <col min="6153" max="6153" width="11.85546875" style="475" customWidth="1"/>
    <col min="6154" max="6154" width="4.7109375" style="475" customWidth="1"/>
    <col min="6155" max="6399" width="9.140625" style="475"/>
    <col min="6400" max="6400" width="5.85546875" style="475" customWidth="1"/>
    <col min="6401" max="6401" width="39.85546875" style="475" customWidth="1"/>
    <col min="6402" max="6408" width="11" style="475" customWidth="1"/>
    <col min="6409" max="6409" width="11.85546875" style="475" customWidth="1"/>
    <col min="6410" max="6410" width="4.7109375" style="475" customWidth="1"/>
    <col min="6411" max="6655" width="9.140625" style="475"/>
    <col min="6656" max="6656" width="5.85546875" style="475" customWidth="1"/>
    <col min="6657" max="6657" width="39.85546875" style="475" customWidth="1"/>
    <col min="6658" max="6664" width="11" style="475" customWidth="1"/>
    <col min="6665" max="6665" width="11.85546875" style="475" customWidth="1"/>
    <col min="6666" max="6666" width="4.7109375" style="475" customWidth="1"/>
    <col min="6667" max="6911" width="9.140625" style="475"/>
    <col min="6912" max="6912" width="5.85546875" style="475" customWidth="1"/>
    <col min="6913" max="6913" width="39.85546875" style="475" customWidth="1"/>
    <col min="6914" max="6920" width="11" style="475" customWidth="1"/>
    <col min="6921" max="6921" width="11.85546875" style="475" customWidth="1"/>
    <col min="6922" max="6922" width="4.7109375" style="475" customWidth="1"/>
    <col min="6923" max="7167" width="9.140625" style="475"/>
    <col min="7168" max="7168" width="5.85546875" style="475" customWidth="1"/>
    <col min="7169" max="7169" width="39.85546875" style="475" customWidth="1"/>
    <col min="7170" max="7176" width="11" style="475" customWidth="1"/>
    <col min="7177" max="7177" width="11.85546875" style="475" customWidth="1"/>
    <col min="7178" max="7178" width="4.7109375" style="475" customWidth="1"/>
    <col min="7179" max="7423" width="9.140625" style="475"/>
    <col min="7424" max="7424" width="5.85546875" style="475" customWidth="1"/>
    <col min="7425" max="7425" width="39.85546875" style="475" customWidth="1"/>
    <col min="7426" max="7432" width="11" style="475" customWidth="1"/>
    <col min="7433" max="7433" width="11.85546875" style="475" customWidth="1"/>
    <col min="7434" max="7434" width="4.7109375" style="475" customWidth="1"/>
    <col min="7435" max="7679" width="9.140625" style="475"/>
    <col min="7680" max="7680" width="5.85546875" style="475" customWidth="1"/>
    <col min="7681" max="7681" width="39.85546875" style="475" customWidth="1"/>
    <col min="7682" max="7688" width="11" style="475" customWidth="1"/>
    <col min="7689" max="7689" width="11.85546875" style="475" customWidth="1"/>
    <col min="7690" max="7690" width="4.7109375" style="475" customWidth="1"/>
    <col min="7691" max="7935" width="9.140625" style="475"/>
    <col min="7936" max="7936" width="5.85546875" style="475" customWidth="1"/>
    <col min="7937" max="7937" width="39.85546875" style="475" customWidth="1"/>
    <col min="7938" max="7944" width="11" style="475" customWidth="1"/>
    <col min="7945" max="7945" width="11.85546875" style="475" customWidth="1"/>
    <col min="7946" max="7946" width="4.7109375" style="475" customWidth="1"/>
    <col min="7947" max="8191" width="9.140625" style="475"/>
    <col min="8192" max="8192" width="5.85546875" style="475" customWidth="1"/>
    <col min="8193" max="8193" width="39.85546875" style="475" customWidth="1"/>
    <col min="8194" max="8200" width="11" style="475" customWidth="1"/>
    <col min="8201" max="8201" width="11.85546875" style="475" customWidth="1"/>
    <col min="8202" max="8202" width="4.7109375" style="475" customWidth="1"/>
    <col min="8203" max="8447" width="9.140625" style="475"/>
    <col min="8448" max="8448" width="5.85546875" style="475" customWidth="1"/>
    <col min="8449" max="8449" width="39.85546875" style="475" customWidth="1"/>
    <col min="8450" max="8456" width="11" style="475" customWidth="1"/>
    <col min="8457" max="8457" width="11.85546875" style="475" customWidth="1"/>
    <col min="8458" max="8458" width="4.7109375" style="475" customWidth="1"/>
    <col min="8459" max="8703" width="9.140625" style="475"/>
    <col min="8704" max="8704" width="5.85546875" style="475" customWidth="1"/>
    <col min="8705" max="8705" width="39.85546875" style="475" customWidth="1"/>
    <col min="8706" max="8712" width="11" style="475" customWidth="1"/>
    <col min="8713" max="8713" width="11.85546875" style="475" customWidth="1"/>
    <col min="8714" max="8714" width="4.7109375" style="475" customWidth="1"/>
    <col min="8715" max="8959" width="9.140625" style="475"/>
    <col min="8960" max="8960" width="5.85546875" style="475" customWidth="1"/>
    <col min="8961" max="8961" width="39.85546875" style="475" customWidth="1"/>
    <col min="8962" max="8968" width="11" style="475" customWidth="1"/>
    <col min="8969" max="8969" width="11.85546875" style="475" customWidth="1"/>
    <col min="8970" max="8970" width="4.7109375" style="475" customWidth="1"/>
    <col min="8971" max="9215" width="9.140625" style="475"/>
    <col min="9216" max="9216" width="5.85546875" style="475" customWidth="1"/>
    <col min="9217" max="9217" width="39.85546875" style="475" customWidth="1"/>
    <col min="9218" max="9224" width="11" style="475" customWidth="1"/>
    <col min="9225" max="9225" width="11.85546875" style="475" customWidth="1"/>
    <col min="9226" max="9226" width="4.7109375" style="475" customWidth="1"/>
    <col min="9227" max="9471" width="9.140625" style="475"/>
    <col min="9472" max="9472" width="5.85546875" style="475" customWidth="1"/>
    <col min="9473" max="9473" width="39.85546875" style="475" customWidth="1"/>
    <col min="9474" max="9480" width="11" style="475" customWidth="1"/>
    <col min="9481" max="9481" width="11.85546875" style="475" customWidth="1"/>
    <col min="9482" max="9482" width="4.7109375" style="475" customWidth="1"/>
    <col min="9483" max="9727" width="9.140625" style="475"/>
    <col min="9728" max="9728" width="5.85546875" style="475" customWidth="1"/>
    <col min="9729" max="9729" width="39.85546875" style="475" customWidth="1"/>
    <col min="9730" max="9736" width="11" style="475" customWidth="1"/>
    <col min="9737" max="9737" width="11.85546875" style="475" customWidth="1"/>
    <col min="9738" max="9738" width="4.7109375" style="475" customWidth="1"/>
    <col min="9739" max="9983" width="9.140625" style="475"/>
    <col min="9984" max="9984" width="5.85546875" style="475" customWidth="1"/>
    <col min="9985" max="9985" width="39.85546875" style="475" customWidth="1"/>
    <col min="9986" max="9992" width="11" style="475" customWidth="1"/>
    <col min="9993" max="9993" width="11.85546875" style="475" customWidth="1"/>
    <col min="9994" max="9994" width="4.7109375" style="475" customWidth="1"/>
    <col min="9995" max="10239" width="9.140625" style="475"/>
    <col min="10240" max="10240" width="5.85546875" style="475" customWidth="1"/>
    <col min="10241" max="10241" width="39.85546875" style="475" customWidth="1"/>
    <col min="10242" max="10248" width="11" style="475" customWidth="1"/>
    <col min="10249" max="10249" width="11.85546875" style="475" customWidth="1"/>
    <col min="10250" max="10250" width="4.7109375" style="475" customWidth="1"/>
    <col min="10251" max="10495" width="9.140625" style="475"/>
    <col min="10496" max="10496" width="5.85546875" style="475" customWidth="1"/>
    <col min="10497" max="10497" width="39.85546875" style="475" customWidth="1"/>
    <col min="10498" max="10504" width="11" style="475" customWidth="1"/>
    <col min="10505" max="10505" width="11.85546875" style="475" customWidth="1"/>
    <col min="10506" max="10506" width="4.7109375" style="475" customWidth="1"/>
    <col min="10507" max="10751" width="9.140625" style="475"/>
    <col min="10752" max="10752" width="5.85546875" style="475" customWidth="1"/>
    <col min="10753" max="10753" width="39.85546875" style="475" customWidth="1"/>
    <col min="10754" max="10760" width="11" style="475" customWidth="1"/>
    <col min="10761" max="10761" width="11.85546875" style="475" customWidth="1"/>
    <col min="10762" max="10762" width="4.7109375" style="475" customWidth="1"/>
    <col min="10763" max="11007" width="9.140625" style="475"/>
    <col min="11008" max="11008" width="5.85546875" style="475" customWidth="1"/>
    <col min="11009" max="11009" width="39.85546875" style="475" customWidth="1"/>
    <col min="11010" max="11016" width="11" style="475" customWidth="1"/>
    <col min="11017" max="11017" width="11.85546875" style="475" customWidth="1"/>
    <col min="11018" max="11018" width="4.7109375" style="475" customWidth="1"/>
    <col min="11019" max="11263" width="9.140625" style="475"/>
    <col min="11264" max="11264" width="5.85546875" style="475" customWidth="1"/>
    <col min="11265" max="11265" width="39.85546875" style="475" customWidth="1"/>
    <col min="11266" max="11272" width="11" style="475" customWidth="1"/>
    <col min="11273" max="11273" width="11.85546875" style="475" customWidth="1"/>
    <col min="11274" max="11274" width="4.7109375" style="475" customWidth="1"/>
    <col min="11275" max="11519" width="9.140625" style="475"/>
    <col min="11520" max="11520" width="5.85546875" style="475" customWidth="1"/>
    <col min="11521" max="11521" width="39.85546875" style="475" customWidth="1"/>
    <col min="11522" max="11528" width="11" style="475" customWidth="1"/>
    <col min="11529" max="11529" width="11.85546875" style="475" customWidth="1"/>
    <col min="11530" max="11530" width="4.7109375" style="475" customWidth="1"/>
    <col min="11531" max="11775" width="9.140625" style="475"/>
    <col min="11776" max="11776" width="5.85546875" style="475" customWidth="1"/>
    <col min="11777" max="11777" width="39.85546875" style="475" customWidth="1"/>
    <col min="11778" max="11784" width="11" style="475" customWidth="1"/>
    <col min="11785" max="11785" width="11.85546875" style="475" customWidth="1"/>
    <col min="11786" max="11786" width="4.7109375" style="475" customWidth="1"/>
    <col min="11787" max="12031" width="9.140625" style="475"/>
    <col min="12032" max="12032" width="5.85546875" style="475" customWidth="1"/>
    <col min="12033" max="12033" width="39.85546875" style="475" customWidth="1"/>
    <col min="12034" max="12040" width="11" style="475" customWidth="1"/>
    <col min="12041" max="12041" width="11.85546875" style="475" customWidth="1"/>
    <col min="12042" max="12042" width="4.7109375" style="475" customWidth="1"/>
    <col min="12043" max="12287" width="9.140625" style="475"/>
    <col min="12288" max="12288" width="5.85546875" style="475" customWidth="1"/>
    <col min="12289" max="12289" width="39.85546875" style="475" customWidth="1"/>
    <col min="12290" max="12296" width="11" style="475" customWidth="1"/>
    <col min="12297" max="12297" width="11.85546875" style="475" customWidth="1"/>
    <col min="12298" max="12298" width="4.7109375" style="475" customWidth="1"/>
    <col min="12299" max="12543" width="9.140625" style="475"/>
    <col min="12544" max="12544" width="5.85546875" style="475" customWidth="1"/>
    <col min="12545" max="12545" width="39.85546875" style="475" customWidth="1"/>
    <col min="12546" max="12552" width="11" style="475" customWidth="1"/>
    <col min="12553" max="12553" width="11.85546875" style="475" customWidth="1"/>
    <col min="12554" max="12554" width="4.7109375" style="475" customWidth="1"/>
    <col min="12555" max="12799" width="9.140625" style="475"/>
    <col min="12800" max="12800" width="5.85546875" style="475" customWidth="1"/>
    <col min="12801" max="12801" width="39.85546875" style="475" customWidth="1"/>
    <col min="12802" max="12808" width="11" style="475" customWidth="1"/>
    <col min="12809" max="12809" width="11.85546875" style="475" customWidth="1"/>
    <col min="12810" max="12810" width="4.7109375" style="475" customWidth="1"/>
    <col min="12811" max="13055" width="9.140625" style="475"/>
    <col min="13056" max="13056" width="5.85546875" style="475" customWidth="1"/>
    <col min="13057" max="13057" width="39.85546875" style="475" customWidth="1"/>
    <col min="13058" max="13064" width="11" style="475" customWidth="1"/>
    <col min="13065" max="13065" width="11.85546875" style="475" customWidth="1"/>
    <col min="13066" max="13066" width="4.7109375" style="475" customWidth="1"/>
    <col min="13067" max="13311" width="9.140625" style="475"/>
    <col min="13312" max="13312" width="5.85546875" style="475" customWidth="1"/>
    <col min="13313" max="13313" width="39.85546875" style="475" customWidth="1"/>
    <col min="13314" max="13320" width="11" style="475" customWidth="1"/>
    <col min="13321" max="13321" width="11.85546875" style="475" customWidth="1"/>
    <col min="13322" max="13322" width="4.7109375" style="475" customWidth="1"/>
    <col min="13323" max="13567" width="9.140625" style="475"/>
    <col min="13568" max="13568" width="5.85546875" style="475" customWidth="1"/>
    <col min="13569" max="13569" width="39.85546875" style="475" customWidth="1"/>
    <col min="13570" max="13576" width="11" style="475" customWidth="1"/>
    <col min="13577" max="13577" width="11.85546875" style="475" customWidth="1"/>
    <col min="13578" max="13578" width="4.7109375" style="475" customWidth="1"/>
    <col min="13579" max="13823" width="9.140625" style="475"/>
    <col min="13824" max="13824" width="5.85546875" style="475" customWidth="1"/>
    <col min="13825" max="13825" width="39.85546875" style="475" customWidth="1"/>
    <col min="13826" max="13832" width="11" style="475" customWidth="1"/>
    <col min="13833" max="13833" width="11.85546875" style="475" customWidth="1"/>
    <col min="13834" max="13834" width="4.7109375" style="475" customWidth="1"/>
    <col min="13835" max="14079" width="9.140625" style="475"/>
    <col min="14080" max="14080" width="5.85546875" style="475" customWidth="1"/>
    <col min="14081" max="14081" width="39.85546875" style="475" customWidth="1"/>
    <col min="14082" max="14088" width="11" style="475" customWidth="1"/>
    <col min="14089" max="14089" width="11.85546875" style="475" customWidth="1"/>
    <col min="14090" max="14090" width="4.7109375" style="475" customWidth="1"/>
    <col min="14091" max="14335" width="9.140625" style="475"/>
    <col min="14336" max="14336" width="5.85546875" style="475" customWidth="1"/>
    <col min="14337" max="14337" width="39.85546875" style="475" customWidth="1"/>
    <col min="14338" max="14344" width="11" style="475" customWidth="1"/>
    <col min="14345" max="14345" width="11.85546875" style="475" customWidth="1"/>
    <col min="14346" max="14346" width="4.7109375" style="475" customWidth="1"/>
    <col min="14347" max="14591" width="9.140625" style="475"/>
    <col min="14592" max="14592" width="5.85546875" style="475" customWidth="1"/>
    <col min="14593" max="14593" width="39.85546875" style="475" customWidth="1"/>
    <col min="14594" max="14600" width="11" style="475" customWidth="1"/>
    <col min="14601" max="14601" width="11.85546875" style="475" customWidth="1"/>
    <col min="14602" max="14602" width="4.7109375" style="475" customWidth="1"/>
    <col min="14603" max="14847" width="9.140625" style="475"/>
    <col min="14848" max="14848" width="5.85546875" style="475" customWidth="1"/>
    <col min="14849" max="14849" width="39.85546875" style="475" customWidth="1"/>
    <col min="14850" max="14856" width="11" style="475" customWidth="1"/>
    <col min="14857" max="14857" width="11.85546875" style="475" customWidth="1"/>
    <col min="14858" max="14858" width="4.7109375" style="475" customWidth="1"/>
    <col min="14859" max="15103" width="9.140625" style="475"/>
    <col min="15104" max="15104" width="5.85546875" style="475" customWidth="1"/>
    <col min="15105" max="15105" width="39.85546875" style="475" customWidth="1"/>
    <col min="15106" max="15112" width="11" style="475" customWidth="1"/>
    <col min="15113" max="15113" width="11.85546875" style="475" customWidth="1"/>
    <col min="15114" max="15114" width="4.7109375" style="475" customWidth="1"/>
    <col min="15115" max="15359" width="9.140625" style="475"/>
    <col min="15360" max="15360" width="5.85546875" style="475" customWidth="1"/>
    <col min="15361" max="15361" width="39.85546875" style="475" customWidth="1"/>
    <col min="15362" max="15368" width="11" style="475" customWidth="1"/>
    <col min="15369" max="15369" width="11.85546875" style="475" customWidth="1"/>
    <col min="15370" max="15370" width="4.7109375" style="475" customWidth="1"/>
    <col min="15371" max="15615" width="9.140625" style="475"/>
    <col min="15616" max="15616" width="5.85546875" style="475" customWidth="1"/>
    <col min="15617" max="15617" width="39.85546875" style="475" customWidth="1"/>
    <col min="15618" max="15624" width="11" style="475" customWidth="1"/>
    <col min="15625" max="15625" width="11.85546875" style="475" customWidth="1"/>
    <col min="15626" max="15626" width="4.7109375" style="475" customWidth="1"/>
    <col min="15627" max="15871" width="9.140625" style="475"/>
    <col min="15872" max="15872" width="5.85546875" style="475" customWidth="1"/>
    <col min="15873" max="15873" width="39.85546875" style="475" customWidth="1"/>
    <col min="15874" max="15880" width="11" style="475" customWidth="1"/>
    <col min="15881" max="15881" width="11.85546875" style="475" customWidth="1"/>
    <col min="15882" max="15882" width="4.7109375" style="475" customWidth="1"/>
    <col min="15883" max="16127" width="9.140625" style="475"/>
    <col min="16128" max="16128" width="5.85546875" style="475" customWidth="1"/>
    <col min="16129" max="16129" width="39.85546875" style="475" customWidth="1"/>
    <col min="16130" max="16136" width="11" style="475" customWidth="1"/>
    <col min="16137" max="16137" width="11.85546875" style="475" customWidth="1"/>
    <col min="16138" max="16138" width="4.7109375" style="475" customWidth="1"/>
    <col min="16139" max="16384" width="9.140625" style="475"/>
  </cols>
  <sheetData>
    <row r="1" spans="1:10" ht="27.75" customHeight="1" x14ac:dyDescent="0.25">
      <c r="A1" s="709" t="s">
        <v>713</v>
      </c>
      <c r="B1" s="709"/>
      <c r="C1" s="709"/>
      <c r="D1" s="709"/>
      <c r="E1" s="709"/>
      <c r="F1" s="709"/>
      <c r="G1" s="709"/>
      <c r="H1" s="709"/>
      <c r="I1" s="709"/>
      <c r="J1" s="709"/>
    </row>
    <row r="2" spans="1:10" ht="20.25" customHeight="1" thickBot="1" x14ac:dyDescent="0.3">
      <c r="J2" s="477" t="str">
        <f>'[1]1. sz tájékoztató t.'!E2</f>
        <v>Forintban!</v>
      </c>
    </row>
    <row r="3" spans="1:10" s="478" customFormat="1" ht="26.25" customHeight="1" x14ac:dyDescent="0.25">
      <c r="A3" s="710" t="s">
        <v>83</v>
      </c>
      <c r="B3" s="712" t="s">
        <v>714</v>
      </c>
      <c r="C3" s="710" t="s">
        <v>715</v>
      </c>
      <c r="D3" s="710" t="s">
        <v>778</v>
      </c>
      <c r="E3" s="710" t="s">
        <v>779</v>
      </c>
      <c r="F3" s="714" t="s">
        <v>716</v>
      </c>
      <c r="G3" s="715"/>
      <c r="H3" s="715"/>
      <c r="I3" s="716"/>
      <c r="J3" s="712" t="s">
        <v>46</v>
      </c>
    </row>
    <row r="4" spans="1:10" s="481" customFormat="1" ht="32.25" customHeight="1" thickBot="1" x14ac:dyDescent="0.3">
      <c r="A4" s="711"/>
      <c r="B4" s="713"/>
      <c r="C4" s="713"/>
      <c r="D4" s="711"/>
      <c r="E4" s="711"/>
      <c r="F4" s="479" t="s">
        <v>717</v>
      </c>
      <c r="G4" s="479" t="s">
        <v>718</v>
      </c>
      <c r="H4" s="479" t="s">
        <v>780</v>
      </c>
      <c r="I4" s="480" t="s">
        <v>781</v>
      </c>
      <c r="J4" s="713"/>
    </row>
    <row r="5" spans="1:10" s="486" customFormat="1" ht="12.95" customHeight="1" thickBot="1" x14ac:dyDescent="0.3">
      <c r="A5" s="482">
        <v>1</v>
      </c>
      <c r="B5" s="246">
        <v>2</v>
      </c>
      <c r="C5" s="483">
        <v>3</v>
      </c>
      <c r="D5" s="246">
        <v>4</v>
      </c>
      <c r="E5" s="246">
        <v>5</v>
      </c>
      <c r="F5" s="482">
        <v>6</v>
      </c>
      <c r="G5" s="483">
        <v>7</v>
      </c>
      <c r="H5" s="483">
        <v>8</v>
      </c>
      <c r="I5" s="484">
        <v>9</v>
      </c>
      <c r="J5" s="485" t="s">
        <v>719</v>
      </c>
    </row>
    <row r="6" spans="1:10" ht="24.75" customHeight="1" thickBot="1" x14ac:dyDescent="0.3">
      <c r="A6" s="487" t="s">
        <v>1</v>
      </c>
      <c r="B6" s="488" t="s">
        <v>720</v>
      </c>
      <c r="C6" s="489"/>
      <c r="D6" s="490">
        <f t="shared" ref="D6:I6" si="0">+D7+D8</f>
        <v>0</v>
      </c>
      <c r="E6" s="490">
        <f t="shared" si="0"/>
        <v>0</v>
      </c>
      <c r="F6" s="491">
        <f t="shared" si="0"/>
        <v>0</v>
      </c>
      <c r="G6" s="492">
        <f t="shared" si="0"/>
        <v>0</v>
      </c>
      <c r="H6" s="492">
        <f t="shared" si="0"/>
        <v>0</v>
      </c>
      <c r="I6" s="493">
        <f t="shared" si="0"/>
        <v>0</v>
      </c>
      <c r="J6" s="490">
        <f t="shared" ref="J6:J17" si="1">SUM(E6:I6)</f>
        <v>0</v>
      </c>
    </row>
    <row r="7" spans="1:10" ht="20.100000000000001" customHeight="1" x14ac:dyDescent="0.25">
      <c r="A7" s="494" t="s">
        <v>7</v>
      </c>
      <c r="B7" s="495" t="s">
        <v>721</v>
      </c>
      <c r="C7" s="496"/>
      <c r="D7" s="497"/>
      <c r="E7" s="497"/>
      <c r="F7" s="498"/>
      <c r="G7" s="499"/>
      <c r="H7" s="499"/>
      <c r="I7" s="500"/>
      <c r="J7" s="501">
        <f t="shared" si="1"/>
        <v>0</v>
      </c>
    </row>
    <row r="8" spans="1:10" ht="20.100000000000001" customHeight="1" thickBot="1" x14ac:dyDescent="0.3">
      <c r="A8" s="494" t="s">
        <v>13</v>
      </c>
      <c r="B8" s="495" t="s">
        <v>721</v>
      </c>
      <c r="C8" s="496"/>
      <c r="D8" s="497"/>
      <c r="E8" s="497"/>
      <c r="F8" s="498"/>
      <c r="G8" s="499"/>
      <c r="H8" s="499"/>
      <c r="I8" s="500"/>
      <c r="J8" s="501">
        <f t="shared" si="1"/>
        <v>0</v>
      </c>
    </row>
    <row r="9" spans="1:10" ht="26.1" customHeight="1" thickBot="1" x14ac:dyDescent="0.3">
      <c r="A9" s="487" t="s">
        <v>15</v>
      </c>
      <c r="B9" s="488" t="s">
        <v>722</v>
      </c>
      <c r="C9" s="489"/>
      <c r="D9" s="490">
        <f t="shared" ref="D9:I9" si="2">+D10+D11</f>
        <v>0</v>
      </c>
      <c r="E9" s="490">
        <f t="shared" si="2"/>
        <v>0</v>
      </c>
      <c r="F9" s="491">
        <f t="shared" si="2"/>
        <v>0</v>
      </c>
      <c r="G9" s="492">
        <f t="shared" si="2"/>
        <v>0</v>
      </c>
      <c r="H9" s="492">
        <f t="shared" si="2"/>
        <v>0</v>
      </c>
      <c r="I9" s="493">
        <f t="shared" si="2"/>
        <v>0</v>
      </c>
      <c r="J9" s="490">
        <f t="shared" si="1"/>
        <v>0</v>
      </c>
    </row>
    <row r="10" spans="1:10" ht="20.100000000000001" customHeight="1" x14ac:dyDescent="0.25">
      <c r="A10" s="494" t="s">
        <v>19</v>
      </c>
      <c r="B10" s="495" t="s">
        <v>721</v>
      </c>
      <c r="C10" s="496"/>
      <c r="D10" s="497"/>
      <c r="E10" s="497"/>
      <c r="F10" s="498"/>
      <c r="G10" s="499"/>
      <c r="H10" s="499"/>
      <c r="I10" s="500"/>
      <c r="J10" s="501">
        <f t="shared" si="1"/>
        <v>0</v>
      </c>
    </row>
    <row r="11" spans="1:10" ht="20.100000000000001" customHeight="1" thickBot="1" x14ac:dyDescent="0.3">
      <c r="A11" s="494" t="s">
        <v>26</v>
      </c>
      <c r="B11" s="495" t="s">
        <v>721</v>
      </c>
      <c r="C11" s="496"/>
      <c r="D11" s="497"/>
      <c r="E11" s="497"/>
      <c r="F11" s="498"/>
      <c r="G11" s="499"/>
      <c r="H11" s="499"/>
      <c r="I11" s="500"/>
      <c r="J11" s="501">
        <f t="shared" si="1"/>
        <v>0</v>
      </c>
    </row>
    <row r="12" spans="1:10" ht="20.100000000000001" customHeight="1" thickBot="1" x14ac:dyDescent="0.3">
      <c r="A12" s="487" t="s">
        <v>28</v>
      </c>
      <c r="B12" s="488" t="s">
        <v>723</v>
      </c>
      <c r="C12" s="489"/>
      <c r="D12" s="490">
        <f t="shared" ref="D12:I12" si="3">+D13</f>
        <v>0</v>
      </c>
      <c r="E12" s="490">
        <f t="shared" si="3"/>
        <v>0</v>
      </c>
      <c r="F12" s="491">
        <f t="shared" si="3"/>
        <v>0</v>
      </c>
      <c r="G12" s="492">
        <f t="shared" si="3"/>
        <v>0</v>
      </c>
      <c r="H12" s="492">
        <f t="shared" si="3"/>
        <v>0</v>
      </c>
      <c r="I12" s="493">
        <f t="shared" si="3"/>
        <v>0</v>
      </c>
      <c r="J12" s="490">
        <f t="shared" si="1"/>
        <v>0</v>
      </c>
    </row>
    <row r="13" spans="1:10" ht="20.100000000000001" customHeight="1" thickBot="1" x14ac:dyDescent="0.3">
      <c r="A13" s="494" t="s">
        <v>30</v>
      </c>
      <c r="B13" s="495" t="s">
        <v>721</v>
      </c>
      <c r="C13" s="496"/>
      <c r="D13" s="497"/>
      <c r="E13" s="497"/>
      <c r="F13" s="498"/>
      <c r="G13" s="499"/>
      <c r="H13" s="499"/>
      <c r="I13" s="500"/>
      <c r="J13" s="501">
        <f t="shared" si="1"/>
        <v>0</v>
      </c>
    </row>
    <row r="14" spans="1:10" ht="20.100000000000001" customHeight="1" thickBot="1" x14ac:dyDescent="0.3">
      <c r="A14" s="487" t="s">
        <v>31</v>
      </c>
      <c r="B14" s="488"/>
      <c r="C14" s="489"/>
      <c r="D14" s="490">
        <f t="shared" ref="D14:I14" si="4">+D15</f>
        <v>0</v>
      </c>
      <c r="E14" s="490">
        <f t="shared" si="4"/>
        <v>0</v>
      </c>
      <c r="F14" s="491">
        <f t="shared" si="4"/>
        <v>0</v>
      </c>
      <c r="G14" s="492">
        <f t="shared" si="4"/>
        <v>0</v>
      </c>
      <c r="H14" s="492">
        <f t="shared" si="4"/>
        <v>0</v>
      </c>
      <c r="I14" s="493">
        <f t="shared" si="4"/>
        <v>0</v>
      </c>
      <c r="J14" s="490">
        <f t="shared" si="1"/>
        <v>0</v>
      </c>
    </row>
    <row r="15" spans="1:10" ht="20.100000000000001" customHeight="1" thickBot="1" x14ac:dyDescent="0.3">
      <c r="A15" s="502" t="s">
        <v>36</v>
      </c>
      <c r="B15" s="503" t="s">
        <v>721</v>
      </c>
      <c r="C15" s="504"/>
      <c r="D15" s="505"/>
      <c r="E15" s="505"/>
      <c r="F15" s="506"/>
      <c r="G15" s="507"/>
      <c r="H15" s="507"/>
      <c r="I15" s="508"/>
      <c r="J15" s="509">
        <f t="shared" si="1"/>
        <v>0</v>
      </c>
    </row>
    <row r="16" spans="1:10" ht="20.100000000000001" customHeight="1" thickBot="1" x14ac:dyDescent="0.3">
      <c r="A16" s="487" t="s">
        <v>223</v>
      </c>
      <c r="B16" s="510"/>
      <c r="C16" s="489"/>
      <c r="D16" s="490">
        <f t="shared" ref="D16:I16" si="5">+D17</f>
        <v>0</v>
      </c>
      <c r="E16" s="490">
        <f t="shared" si="5"/>
        <v>0</v>
      </c>
      <c r="F16" s="491">
        <f t="shared" si="5"/>
        <v>0</v>
      </c>
      <c r="G16" s="492">
        <f t="shared" si="5"/>
        <v>0</v>
      </c>
      <c r="H16" s="492">
        <f t="shared" si="5"/>
        <v>0</v>
      </c>
      <c r="I16" s="493">
        <f t="shared" si="5"/>
        <v>0</v>
      </c>
      <c r="J16" s="490">
        <f t="shared" si="1"/>
        <v>0</v>
      </c>
    </row>
    <row r="17" spans="1:10" ht="20.100000000000001" customHeight="1" thickBot="1" x14ac:dyDescent="0.3">
      <c r="A17" s="511" t="s">
        <v>224</v>
      </c>
      <c r="B17" s="512" t="s">
        <v>721</v>
      </c>
      <c r="C17" s="513"/>
      <c r="D17" s="514"/>
      <c r="E17" s="514"/>
      <c r="F17" s="515"/>
      <c r="G17" s="516"/>
      <c r="H17" s="516"/>
      <c r="I17" s="517"/>
      <c r="J17" s="518">
        <f t="shared" si="1"/>
        <v>0</v>
      </c>
    </row>
    <row r="18" spans="1:10" ht="20.100000000000001" customHeight="1" thickBot="1" x14ac:dyDescent="0.3">
      <c r="A18" s="707" t="s">
        <v>724</v>
      </c>
      <c r="B18" s="708"/>
      <c r="C18" s="489"/>
      <c r="D18" s="490">
        <f>+D6+D9+D12+D14+D16</f>
        <v>0</v>
      </c>
      <c r="E18" s="490">
        <f t="shared" ref="E18:J18" si="6">+E6+E9+E12+E14+E16</f>
        <v>0</v>
      </c>
      <c r="F18" s="491">
        <f t="shared" si="6"/>
        <v>0</v>
      </c>
      <c r="G18" s="492">
        <f t="shared" si="6"/>
        <v>0</v>
      </c>
      <c r="H18" s="492">
        <f t="shared" si="6"/>
        <v>0</v>
      </c>
      <c r="I18" s="493">
        <f t="shared" si="6"/>
        <v>0</v>
      </c>
      <c r="J18" s="490">
        <f t="shared" si="6"/>
        <v>0</v>
      </c>
    </row>
  </sheetData>
  <mergeCells count="9">
    <mergeCell ref="A18:B18"/>
    <mergeCell ref="A1:J1"/>
    <mergeCell ref="A3:A4"/>
    <mergeCell ref="B3:B4"/>
    <mergeCell ref="C3:C4"/>
    <mergeCell ref="D3:D4"/>
    <mergeCell ref="E3:E4"/>
    <mergeCell ref="F3:I3"/>
    <mergeCell ref="J3:J4"/>
  </mergeCells>
  <phoneticPr fontId="33" type="noConversion"/>
  <printOptions horizontalCentered="1"/>
  <pageMargins left="0.32" right="0.2" top="1.0236220472440944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dőlt"&amp;12 8.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I19"/>
  <sheetViews>
    <sheetView zoomScaleNormal="100" workbookViewId="0">
      <selection activeCell="D12" sqref="D12"/>
    </sheetView>
  </sheetViews>
  <sheetFormatPr defaultRowHeight="12.75" x14ac:dyDescent="0.2"/>
  <cols>
    <col min="1" max="1" width="4.7109375" style="376" customWidth="1"/>
    <col min="2" max="2" width="31.5703125" style="376" customWidth="1"/>
    <col min="3" max="8" width="11.85546875" style="376" customWidth="1"/>
    <col min="9" max="9" width="13" style="376" customWidth="1"/>
    <col min="10" max="255" width="9.140625" style="376"/>
    <col min="256" max="256" width="4.7109375" style="376" customWidth="1"/>
    <col min="257" max="257" width="31.5703125" style="376" customWidth="1"/>
    <col min="258" max="263" width="11.85546875" style="376" customWidth="1"/>
    <col min="264" max="264" width="13" style="376" customWidth="1"/>
    <col min="265" max="265" width="4.28515625" style="376" customWidth="1"/>
    <col min="266" max="511" width="9.140625" style="376"/>
    <col min="512" max="512" width="4.7109375" style="376" customWidth="1"/>
    <col min="513" max="513" width="31.5703125" style="376" customWidth="1"/>
    <col min="514" max="519" width="11.85546875" style="376" customWidth="1"/>
    <col min="520" max="520" width="13" style="376" customWidth="1"/>
    <col min="521" max="521" width="4.28515625" style="376" customWidth="1"/>
    <col min="522" max="767" width="9.140625" style="376"/>
    <col min="768" max="768" width="4.7109375" style="376" customWidth="1"/>
    <col min="769" max="769" width="31.5703125" style="376" customWidth="1"/>
    <col min="770" max="775" width="11.85546875" style="376" customWidth="1"/>
    <col min="776" max="776" width="13" style="376" customWidth="1"/>
    <col min="777" max="777" width="4.28515625" style="376" customWidth="1"/>
    <col min="778" max="1023" width="9.140625" style="376"/>
    <col min="1024" max="1024" width="4.7109375" style="376" customWidth="1"/>
    <col min="1025" max="1025" width="31.5703125" style="376" customWidth="1"/>
    <col min="1026" max="1031" width="11.85546875" style="376" customWidth="1"/>
    <col min="1032" max="1032" width="13" style="376" customWidth="1"/>
    <col min="1033" max="1033" width="4.28515625" style="376" customWidth="1"/>
    <col min="1034" max="1279" width="9.140625" style="376"/>
    <col min="1280" max="1280" width="4.7109375" style="376" customWidth="1"/>
    <col min="1281" max="1281" width="31.5703125" style="376" customWidth="1"/>
    <col min="1282" max="1287" width="11.85546875" style="376" customWidth="1"/>
    <col min="1288" max="1288" width="13" style="376" customWidth="1"/>
    <col min="1289" max="1289" width="4.28515625" style="376" customWidth="1"/>
    <col min="1290" max="1535" width="9.140625" style="376"/>
    <col min="1536" max="1536" width="4.7109375" style="376" customWidth="1"/>
    <col min="1537" max="1537" width="31.5703125" style="376" customWidth="1"/>
    <col min="1538" max="1543" width="11.85546875" style="376" customWidth="1"/>
    <col min="1544" max="1544" width="13" style="376" customWidth="1"/>
    <col min="1545" max="1545" width="4.28515625" style="376" customWidth="1"/>
    <col min="1546" max="1791" width="9.140625" style="376"/>
    <col min="1792" max="1792" width="4.7109375" style="376" customWidth="1"/>
    <col min="1793" max="1793" width="31.5703125" style="376" customWidth="1"/>
    <col min="1794" max="1799" width="11.85546875" style="376" customWidth="1"/>
    <col min="1800" max="1800" width="13" style="376" customWidth="1"/>
    <col min="1801" max="1801" width="4.28515625" style="376" customWidth="1"/>
    <col min="1802" max="2047" width="9.140625" style="376"/>
    <col min="2048" max="2048" width="4.7109375" style="376" customWidth="1"/>
    <col min="2049" max="2049" width="31.5703125" style="376" customWidth="1"/>
    <col min="2050" max="2055" width="11.85546875" style="376" customWidth="1"/>
    <col min="2056" max="2056" width="13" style="376" customWidth="1"/>
    <col min="2057" max="2057" width="4.28515625" style="376" customWidth="1"/>
    <col min="2058" max="2303" width="9.140625" style="376"/>
    <col min="2304" max="2304" width="4.7109375" style="376" customWidth="1"/>
    <col min="2305" max="2305" width="31.5703125" style="376" customWidth="1"/>
    <col min="2306" max="2311" width="11.85546875" style="376" customWidth="1"/>
    <col min="2312" max="2312" width="13" style="376" customWidth="1"/>
    <col min="2313" max="2313" width="4.28515625" style="376" customWidth="1"/>
    <col min="2314" max="2559" width="9.140625" style="376"/>
    <col min="2560" max="2560" width="4.7109375" style="376" customWidth="1"/>
    <col min="2561" max="2561" width="31.5703125" style="376" customWidth="1"/>
    <col min="2562" max="2567" width="11.85546875" style="376" customWidth="1"/>
    <col min="2568" max="2568" width="13" style="376" customWidth="1"/>
    <col min="2569" max="2569" width="4.28515625" style="376" customWidth="1"/>
    <col min="2570" max="2815" width="9.140625" style="376"/>
    <col min="2816" max="2816" width="4.7109375" style="376" customWidth="1"/>
    <col min="2817" max="2817" width="31.5703125" style="376" customWidth="1"/>
    <col min="2818" max="2823" width="11.85546875" style="376" customWidth="1"/>
    <col min="2824" max="2824" width="13" style="376" customWidth="1"/>
    <col min="2825" max="2825" width="4.28515625" style="376" customWidth="1"/>
    <col min="2826" max="3071" width="9.140625" style="376"/>
    <col min="3072" max="3072" width="4.7109375" style="376" customWidth="1"/>
    <col min="3073" max="3073" width="31.5703125" style="376" customWidth="1"/>
    <col min="3074" max="3079" width="11.85546875" style="376" customWidth="1"/>
    <col min="3080" max="3080" width="13" style="376" customWidth="1"/>
    <col min="3081" max="3081" width="4.28515625" style="376" customWidth="1"/>
    <col min="3082" max="3327" width="9.140625" style="376"/>
    <col min="3328" max="3328" width="4.7109375" style="376" customWidth="1"/>
    <col min="3329" max="3329" width="31.5703125" style="376" customWidth="1"/>
    <col min="3330" max="3335" width="11.85546875" style="376" customWidth="1"/>
    <col min="3336" max="3336" width="13" style="376" customWidth="1"/>
    <col min="3337" max="3337" width="4.28515625" style="376" customWidth="1"/>
    <col min="3338" max="3583" width="9.140625" style="376"/>
    <col min="3584" max="3584" width="4.7109375" style="376" customWidth="1"/>
    <col min="3585" max="3585" width="31.5703125" style="376" customWidth="1"/>
    <col min="3586" max="3591" width="11.85546875" style="376" customWidth="1"/>
    <col min="3592" max="3592" width="13" style="376" customWidth="1"/>
    <col min="3593" max="3593" width="4.28515625" style="376" customWidth="1"/>
    <col min="3594" max="3839" width="9.140625" style="376"/>
    <col min="3840" max="3840" width="4.7109375" style="376" customWidth="1"/>
    <col min="3841" max="3841" width="31.5703125" style="376" customWidth="1"/>
    <col min="3842" max="3847" width="11.85546875" style="376" customWidth="1"/>
    <col min="3848" max="3848" width="13" style="376" customWidth="1"/>
    <col min="3849" max="3849" width="4.28515625" style="376" customWidth="1"/>
    <col min="3850" max="4095" width="9.140625" style="376"/>
    <col min="4096" max="4096" width="4.7109375" style="376" customWidth="1"/>
    <col min="4097" max="4097" width="31.5703125" style="376" customWidth="1"/>
    <col min="4098" max="4103" width="11.85546875" style="376" customWidth="1"/>
    <col min="4104" max="4104" width="13" style="376" customWidth="1"/>
    <col min="4105" max="4105" width="4.28515625" style="376" customWidth="1"/>
    <col min="4106" max="4351" width="9.140625" style="376"/>
    <col min="4352" max="4352" width="4.7109375" style="376" customWidth="1"/>
    <col min="4353" max="4353" width="31.5703125" style="376" customWidth="1"/>
    <col min="4354" max="4359" width="11.85546875" style="376" customWidth="1"/>
    <col min="4360" max="4360" width="13" style="376" customWidth="1"/>
    <col min="4361" max="4361" width="4.28515625" style="376" customWidth="1"/>
    <col min="4362" max="4607" width="9.140625" style="376"/>
    <col min="4608" max="4608" width="4.7109375" style="376" customWidth="1"/>
    <col min="4609" max="4609" width="31.5703125" style="376" customWidth="1"/>
    <col min="4610" max="4615" width="11.85546875" style="376" customWidth="1"/>
    <col min="4616" max="4616" width="13" style="376" customWidth="1"/>
    <col min="4617" max="4617" width="4.28515625" style="376" customWidth="1"/>
    <col min="4618" max="4863" width="9.140625" style="376"/>
    <col min="4864" max="4864" width="4.7109375" style="376" customWidth="1"/>
    <col min="4865" max="4865" width="31.5703125" style="376" customWidth="1"/>
    <col min="4866" max="4871" width="11.85546875" style="376" customWidth="1"/>
    <col min="4872" max="4872" width="13" style="376" customWidth="1"/>
    <col min="4873" max="4873" width="4.28515625" style="376" customWidth="1"/>
    <col min="4874" max="5119" width="9.140625" style="376"/>
    <col min="5120" max="5120" width="4.7109375" style="376" customWidth="1"/>
    <col min="5121" max="5121" width="31.5703125" style="376" customWidth="1"/>
    <col min="5122" max="5127" width="11.85546875" style="376" customWidth="1"/>
    <col min="5128" max="5128" width="13" style="376" customWidth="1"/>
    <col min="5129" max="5129" width="4.28515625" style="376" customWidth="1"/>
    <col min="5130" max="5375" width="9.140625" style="376"/>
    <col min="5376" max="5376" width="4.7109375" style="376" customWidth="1"/>
    <col min="5377" max="5377" width="31.5703125" style="376" customWidth="1"/>
    <col min="5378" max="5383" width="11.85546875" style="376" customWidth="1"/>
    <col min="5384" max="5384" width="13" style="376" customWidth="1"/>
    <col min="5385" max="5385" width="4.28515625" style="376" customWidth="1"/>
    <col min="5386" max="5631" width="9.140625" style="376"/>
    <col min="5632" max="5632" width="4.7109375" style="376" customWidth="1"/>
    <col min="5633" max="5633" width="31.5703125" style="376" customWidth="1"/>
    <col min="5634" max="5639" width="11.85546875" style="376" customWidth="1"/>
    <col min="5640" max="5640" width="13" style="376" customWidth="1"/>
    <col min="5641" max="5641" width="4.28515625" style="376" customWidth="1"/>
    <col min="5642" max="5887" width="9.140625" style="376"/>
    <col min="5888" max="5888" width="4.7109375" style="376" customWidth="1"/>
    <col min="5889" max="5889" width="31.5703125" style="376" customWidth="1"/>
    <col min="5890" max="5895" width="11.85546875" style="376" customWidth="1"/>
    <col min="5896" max="5896" width="13" style="376" customWidth="1"/>
    <col min="5897" max="5897" width="4.28515625" style="376" customWidth="1"/>
    <col min="5898" max="6143" width="9.140625" style="376"/>
    <col min="6144" max="6144" width="4.7109375" style="376" customWidth="1"/>
    <col min="6145" max="6145" width="31.5703125" style="376" customWidth="1"/>
    <col min="6146" max="6151" width="11.85546875" style="376" customWidth="1"/>
    <col min="6152" max="6152" width="13" style="376" customWidth="1"/>
    <col min="6153" max="6153" width="4.28515625" style="376" customWidth="1"/>
    <col min="6154" max="6399" width="9.140625" style="376"/>
    <col min="6400" max="6400" width="4.7109375" style="376" customWidth="1"/>
    <col min="6401" max="6401" width="31.5703125" style="376" customWidth="1"/>
    <col min="6402" max="6407" width="11.85546875" style="376" customWidth="1"/>
    <col min="6408" max="6408" width="13" style="376" customWidth="1"/>
    <col min="6409" max="6409" width="4.28515625" style="376" customWidth="1"/>
    <col min="6410" max="6655" width="9.140625" style="376"/>
    <col min="6656" max="6656" width="4.7109375" style="376" customWidth="1"/>
    <col min="6657" max="6657" width="31.5703125" style="376" customWidth="1"/>
    <col min="6658" max="6663" width="11.85546875" style="376" customWidth="1"/>
    <col min="6664" max="6664" width="13" style="376" customWidth="1"/>
    <col min="6665" max="6665" width="4.28515625" style="376" customWidth="1"/>
    <col min="6666" max="6911" width="9.140625" style="376"/>
    <col min="6912" max="6912" width="4.7109375" style="376" customWidth="1"/>
    <col min="6913" max="6913" width="31.5703125" style="376" customWidth="1"/>
    <col min="6914" max="6919" width="11.85546875" style="376" customWidth="1"/>
    <col min="6920" max="6920" width="13" style="376" customWidth="1"/>
    <col min="6921" max="6921" width="4.28515625" style="376" customWidth="1"/>
    <col min="6922" max="7167" width="9.140625" style="376"/>
    <col min="7168" max="7168" width="4.7109375" style="376" customWidth="1"/>
    <col min="7169" max="7169" width="31.5703125" style="376" customWidth="1"/>
    <col min="7170" max="7175" width="11.85546875" style="376" customWidth="1"/>
    <col min="7176" max="7176" width="13" style="376" customWidth="1"/>
    <col min="7177" max="7177" width="4.28515625" style="376" customWidth="1"/>
    <col min="7178" max="7423" width="9.140625" style="376"/>
    <col min="7424" max="7424" width="4.7109375" style="376" customWidth="1"/>
    <col min="7425" max="7425" width="31.5703125" style="376" customWidth="1"/>
    <col min="7426" max="7431" width="11.85546875" style="376" customWidth="1"/>
    <col min="7432" max="7432" width="13" style="376" customWidth="1"/>
    <col min="7433" max="7433" width="4.28515625" style="376" customWidth="1"/>
    <col min="7434" max="7679" width="9.140625" style="376"/>
    <col min="7680" max="7680" width="4.7109375" style="376" customWidth="1"/>
    <col min="7681" max="7681" width="31.5703125" style="376" customWidth="1"/>
    <col min="7682" max="7687" width="11.85546875" style="376" customWidth="1"/>
    <col min="7688" max="7688" width="13" style="376" customWidth="1"/>
    <col min="7689" max="7689" width="4.28515625" style="376" customWidth="1"/>
    <col min="7690" max="7935" width="9.140625" style="376"/>
    <col min="7936" max="7936" width="4.7109375" style="376" customWidth="1"/>
    <col min="7937" max="7937" width="31.5703125" style="376" customWidth="1"/>
    <col min="7938" max="7943" width="11.85546875" style="376" customWidth="1"/>
    <col min="7944" max="7944" width="13" style="376" customWidth="1"/>
    <col min="7945" max="7945" width="4.28515625" style="376" customWidth="1"/>
    <col min="7946" max="8191" width="9.140625" style="376"/>
    <col min="8192" max="8192" width="4.7109375" style="376" customWidth="1"/>
    <col min="8193" max="8193" width="31.5703125" style="376" customWidth="1"/>
    <col min="8194" max="8199" width="11.85546875" style="376" customWidth="1"/>
    <col min="8200" max="8200" width="13" style="376" customWidth="1"/>
    <col min="8201" max="8201" width="4.28515625" style="376" customWidth="1"/>
    <col min="8202" max="8447" width="9.140625" style="376"/>
    <col min="8448" max="8448" width="4.7109375" style="376" customWidth="1"/>
    <col min="8449" max="8449" width="31.5703125" style="376" customWidth="1"/>
    <col min="8450" max="8455" width="11.85546875" style="376" customWidth="1"/>
    <col min="8456" max="8456" width="13" style="376" customWidth="1"/>
    <col min="8457" max="8457" width="4.28515625" style="376" customWidth="1"/>
    <col min="8458" max="8703" width="9.140625" style="376"/>
    <col min="8704" max="8704" width="4.7109375" style="376" customWidth="1"/>
    <col min="8705" max="8705" width="31.5703125" style="376" customWidth="1"/>
    <col min="8706" max="8711" width="11.85546875" style="376" customWidth="1"/>
    <col min="8712" max="8712" width="13" style="376" customWidth="1"/>
    <col min="8713" max="8713" width="4.28515625" style="376" customWidth="1"/>
    <col min="8714" max="8959" width="9.140625" style="376"/>
    <col min="8960" max="8960" width="4.7109375" style="376" customWidth="1"/>
    <col min="8961" max="8961" width="31.5703125" style="376" customWidth="1"/>
    <col min="8962" max="8967" width="11.85546875" style="376" customWidth="1"/>
    <col min="8968" max="8968" width="13" style="376" customWidth="1"/>
    <col min="8969" max="8969" width="4.28515625" style="376" customWidth="1"/>
    <col min="8970" max="9215" width="9.140625" style="376"/>
    <col min="9216" max="9216" width="4.7109375" style="376" customWidth="1"/>
    <col min="9217" max="9217" width="31.5703125" style="376" customWidth="1"/>
    <col min="9218" max="9223" width="11.85546875" style="376" customWidth="1"/>
    <col min="9224" max="9224" width="13" style="376" customWidth="1"/>
    <col min="9225" max="9225" width="4.28515625" style="376" customWidth="1"/>
    <col min="9226" max="9471" width="9.140625" style="376"/>
    <col min="9472" max="9472" width="4.7109375" style="376" customWidth="1"/>
    <col min="9473" max="9473" width="31.5703125" style="376" customWidth="1"/>
    <col min="9474" max="9479" width="11.85546875" style="376" customWidth="1"/>
    <col min="9480" max="9480" width="13" style="376" customWidth="1"/>
    <col min="9481" max="9481" width="4.28515625" style="376" customWidth="1"/>
    <col min="9482" max="9727" width="9.140625" style="376"/>
    <col min="9728" max="9728" width="4.7109375" style="376" customWidth="1"/>
    <col min="9729" max="9729" width="31.5703125" style="376" customWidth="1"/>
    <col min="9730" max="9735" width="11.85546875" style="376" customWidth="1"/>
    <col min="9736" max="9736" width="13" style="376" customWidth="1"/>
    <col min="9737" max="9737" width="4.28515625" style="376" customWidth="1"/>
    <col min="9738" max="9983" width="9.140625" style="376"/>
    <col min="9984" max="9984" width="4.7109375" style="376" customWidth="1"/>
    <col min="9985" max="9985" width="31.5703125" style="376" customWidth="1"/>
    <col min="9986" max="9991" width="11.85546875" style="376" customWidth="1"/>
    <col min="9992" max="9992" width="13" style="376" customWidth="1"/>
    <col min="9993" max="9993" width="4.28515625" style="376" customWidth="1"/>
    <col min="9994" max="10239" width="9.140625" style="376"/>
    <col min="10240" max="10240" width="4.7109375" style="376" customWidth="1"/>
    <col min="10241" max="10241" width="31.5703125" style="376" customWidth="1"/>
    <col min="10242" max="10247" width="11.85546875" style="376" customWidth="1"/>
    <col min="10248" max="10248" width="13" style="376" customWidth="1"/>
    <col min="10249" max="10249" width="4.28515625" style="376" customWidth="1"/>
    <col min="10250" max="10495" width="9.140625" style="376"/>
    <col min="10496" max="10496" width="4.7109375" style="376" customWidth="1"/>
    <col min="10497" max="10497" width="31.5703125" style="376" customWidth="1"/>
    <col min="10498" max="10503" width="11.85546875" style="376" customWidth="1"/>
    <col min="10504" max="10504" width="13" style="376" customWidth="1"/>
    <col min="10505" max="10505" width="4.28515625" style="376" customWidth="1"/>
    <col min="10506" max="10751" width="9.140625" style="376"/>
    <col min="10752" max="10752" width="4.7109375" style="376" customWidth="1"/>
    <col min="10753" max="10753" width="31.5703125" style="376" customWidth="1"/>
    <col min="10754" max="10759" width="11.85546875" style="376" customWidth="1"/>
    <col min="10760" max="10760" width="13" style="376" customWidth="1"/>
    <col min="10761" max="10761" width="4.28515625" style="376" customWidth="1"/>
    <col min="10762" max="11007" width="9.140625" style="376"/>
    <col min="11008" max="11008" width="4.7109375" style="376" customWidth="1"/>
    <col min="11009" max="11009" width="31.5703125" style="376" customWidth="1"/>
    <col min="11010" max="11015" width="11.85546875" style="376" customWidth="1"/>
    <col min="11016" max="11016" width="13" style="376" customWidth="1"/>
    <col min="11017" max="11017" width="4.28515625" style="376" customWidth="1"/>
    <col min="11018" max="11263" width="9.140625" style="376"/>
    <col min="11264" max="11264" width="4.7109375" style="376" customWidth="1"/>
    <col min="11265" max="11265" width="31.5703125" style="376" customWidth="1"/>
    <col min="11266" max="11271" width="11.85546875" style="376" customWidth="1"/>
    <col min="11272" max="11272" width="13" style="376" customWidth="1"/>
    <col min="11273" max="11273" width="4.28515625" style="376" customWidth="1"/>
    <col min="11274" max="11519" width="9.140625" style="376"/>
    <col min="11520" max="11520" width="4.7109375" style="376" customWidth="1"/>
    <col min="11521" max="11521" width="31.5703125" style="376" customWidth="1"/>
    <col min="11522" max="11527" width="11.85546875" style="376" customWidth="1"/>
    <col min="11528" max="11528" width="13" style="376" customWidth="1"/>
    <col min="11529" max="11529" width="4.28515625" style="376" customWidth="1"/>
    <col min="11530" max="11775" width="9.140625" style="376"/>
    <col min="11776" max="11776" width="4.7109375" style="376" customWidth="1"/>
    <col min="11777" max="11777" width="31.5703125" style="376" customWidth="1"/>
    <col min="11778" max="11783" width="11.85546875" style="376" customWidth="1"/>
    <col min="11784" max="11784" width="13" style="376" customWidth="1"/>
    <col min="11785" max="11785" width="4.28515625" style="376" customWidth="1"/>
    <col min="11786" max="12031" width="9.140625" style="376"/>
    <col min="12032" max="12032" width="4.7109375" style="376" customWidth="1"/>
    <col min="12033" max="12033" width="31.5703125" style="376" customWidth="1"/>
    <col min="12034" max="12039" width="11.85546875" style="376" customWidth="1"/>
    <col min="12040" max="12040" width="13" style="376" customWidth="1"/>
    <col min="12041" max="12041" width="4.28515625" style="376" customWidth="1"/>
    <col min="12042" max="12287" width="9.140625" style="376"/>
    <col min="12288" max="12288" width="4.7109375" style="376" customWidth="1"/>
    <col min="12289" max="12289" width="31.5703125" style="376" customWidth="1"/>
    <col min="12290" max="12295" width="11.85546875" style="376" customWidth="1"/>
    <col min="12296" max="12296" width="13" style="376" customWidth="1"/>
    <col min="12297" max="12297" width="4.28515625" style="376" customWidth="1"/>
    <col min="12298" max="12543" width="9.140625" style="376"/>
    <col min="12544" max="12544" width="4.7109375" style="376" customWidth="1"/>
    <col min="12545" max="12545" width="31.5703125" style="376" customWidth="1"/>
    <col min="12546" max="12551" width="11.85546875" style="376" customWidth="1"/>
    <col min="12552" max="12552" width="13" style="376" customWidth="1"/>
    <col min="12553" max="12553" width="4.28515625" style="376" customWidth="1"/>
    <col min="12554" max="12799" width="9.140625" style="376"/>
    <col min="12800" max="12800" width="4.7109375" style="376" customWidth="1"/>
    <col min="12801" max="12801" width="31.5703125" style="376" customWidth="1"/>
    <col min="12802" max="12807" width="11.85546875" style="376" customWidth="1"/>
    <col min="12808" max="12808" width="13" style="376" customWidth="1"/>
    <col min="12809" max="12809" width="4.28515625" style="376" customWidth="1"/>
    <col min="12810" max="13055" width="9.140625" style="376"/>
    <col min="13056" max="13056" width="4.7109375" style="376" customWidth="1"/>
    <col min="13057" max="13057" width="31.5703125" style="376" customWidth="1"/>
    <col min="13058" max="13063" width="11.85546875" style="376" customWidth="1"/>
    <col min="13064" max="13064" width="13" style="376" customWidth="1"/>
    <col min="13065" max="13065" width="4.28515625" style="376" customWidth="1"/>
    <col min="13066" max="13311" width="9.140625" style="376"/>
    <col min="13312" max="13312" width="4.7109375" style="376" customWidth="1"/>
    <col min="13313" max="13313" width="31.5703125" style="376" customWidth="1"/>
    <col min="13314" max="13319" width="11.85546875" style="376" customWidth="1"/>
    <col min="13320" max="13320" width="13" style="376" customWidth="1"/>
    <col min="13321" max="13321" width="4.28515625" style="376" customWidth="1"/>
    <col min="13322" max="13567" width="9.140625" style="376"/>
    <col min="13568" max="13568" width="4.7109375" style="376" customWidth="1"/>
    <col min="13569" max="13569" width="31.5703125" style="376" customWidth="1"/>
    <col min="13570" max="13575" width="11.85546875" style="376" customWidth="1"/>
    <col min="13576" max="13576" width="13" style="376" customWidth="1"/>
    <col min="13577" max="13577" width="4.28515625" style="376" customWidth="1"/>
    <col min="13578" max="13823" width="9.140625" style="376"/>
    <col min="13824" max="13824" width="4.7109375" style="376" customWidth="1"/>
    <col min="13825" max="13825" width="31.5703125" style="376" customWidth="1"/>
    <col min="13826" max="13831" width="11.85546875" style="376" customWidth="1"/>
    <col min="13832" max="13832" width="13" style="376" customWidth="1"/>
    <col min="13833" max="13833" width="4.28515625" style="376" customWidth="1"/>
    <col min="13834" max="14079" width="9.140625" style="376"/>
    <col min="14080" max="14080" width="4.7109375" style="376" customWidth="1"/>
    <col min="14081" max="14081" width="31.5703125" style="376" customWidth="1"/>
    <col min="14082" max="14087" width="11.85546875" style="376" customWidth="1"/>
    <col min="14088" max="14088" width="13" style="376" customWidth="1"/>
    <col min="14089" max="14089" width="4.28515625" style="376" customWidth="1"/>
    <col min="14090" max="14335" width="9.140625" style="376"/>
    <col min="14336" max="14336" width="4.7109375" style="376" customWidth="1"/>
    <col min="14337" max="14337" width="31.5703125" style="376" customWidth="1"/>
    <col min="14338" max="14343" width="11.85546875" style="376" customWidth="1"/>
    <col min="14344" max="14344" width="13" style="376" customWidth="1"/>
    <col min="14345" max="14345" width="4.28515625" style="376" customWidth="1"/>
    <col min="14346" max="14591" width="9.140625" style="376"/>
    <col min="14592" max="14592" width="4.7109375" style="376" customWidth="1"/>
    <col min="14593" max="14593" width="31.5703125" style="376" customWidth="1"/>
    <col min="14594" max="14599" width="11.85546875" style="376" customWidth="1"/>
    <col min="14600" max="14600" width="13" style="376" customWidth="1"/>
    <col min="14601" max="14601" width="4.28515625" style="376" customWidth="1"/>
    <col min="14602" max="14847" width="9.140625" style="376"/>
    <col min="14848" max="14848" width="4.7109375" style="376" customWidth="1"/>
    <col min="14849" max="14849" width="31.5703125" style="376" customWidth="1"/>
    <col min="14850" max="14855" width="11.85546875" style="376" customWidth="1"/>
    <col min="14856" max="14856" width="13" style="376" customWidth="1"/>
    <col min="14857" max="14857" width="4.28515625" style="376" customWidth="1"/>
    <col min="14858" max="15103" width="9.140625" style="376"/>
    <col min="15104" max="15104" width="4.7109375" style="376" customWidth="1"/>
    <col min="15105" max="15105" width="31.5703125" style="376" customWidth="1"/>
    <col min="15106" max="15111" width="11.85546875" style="376" customWidth="1"/>
    <col min="15112" max="15112" width="13" style="376" customWidth="1"/>
    <col min="15113" max="15113" width="4.28515625" style="376" customWidth="1"/>
    <col min="15114" max="15359" width="9.140625" style="376"/>
    <col min="15360" max="15360" width="4.7109375" style="376" customWidth="1"/>
    <col min="15361" max="15361" width="31.5703125" style="376" customWidth="1"/>
    <col min="15362" max="15367" width="11.85546875" style="376" customWidth="1"/>
    <col min="15368" max="15368" width="13" style="376" customWidth="1"/>
    <col min="15369" max="15369" width="4.28515625" style="376" customWidth="1"/>
    <col min="15370" max="15615" width="9.140625" style="376"/>
    <col min="15616" max="15616" width="4.7109375" style="376" customWidth="1"/>
    <col min="15617" max="15617" width="31.5703125" style="376" customWidth="1"/>
    <col min="15618" max="15623" width="11.85546875" style="376" customWidth="1"/>
    <col min="15624" max="15624" width="13" style="376" customWidth="1"/>
    <col min="15625" max="15625" width="4.28515625" style="376" customWidth="1"/>
    <col min="15626" max="15871" width="9.140625" style="376"/>
    <col min="15872" max="15872" width="4.7109375" style="376" customWidth="1"/>
    <col min="15873" max="15873" width="31.5703125" style="376" customWidth="1"/>
    <col min="15874" max="15879" width="11.85546875" style="376" customWidth="1"/>
    <col min="15880" max="15880" width="13" style="376" customWidth="1"/>
    <col min="15881" max="15881" width="4.28515625" style="376" customWidth="1"/>
    <col min="15882" max="16127" width="9.140625" style="376"/>
    <col min="16128" max="16128" width="4.7109375" style="376" customWidth="1"/>
    <col min="16129" max="16129" width="31.5703125" style="376" customWidth="1"/>
    <col min="16130" max="16135" width="11.85546875" style="376" customWidth="1"/>
    <col min="16136" max="16136" width="13" style="376" customWidth="1"/>
    <col min="16137" max="16137" width="4.28515625" style="376" customWidth="1"/>
    <col min="16138" max="16384" width="9.140625" style="376"/>
  </cols>
  <sheetData>
    <row r="1" spans="1:9" ht="34.5" customHeight="1" x14ac:dyDescent="0.2">
      <c r="A1" s="724" t="s">
        <v>782</v>
      </c>
      <c r="B1" s="725"/>
      <c r="C1" s="725"/>
      <c r="D1" s="725"/>
      <c r="E1" s="725"/>
      <c r="F1" s="725"/>
      <c r="G1" s="725"/>
      <c r="H1" s="725"/>
      <c r="I1" s="725"/>
    </row>
    <row r="2" spans="1:9" ht="14.25" thickBot="1" x14ac:dyDescent="0.3">
      <c r="H2" s="726" t="str">
        <f>'[1]2. sz tájékoztató t'!J2</f>
        <v>Forintban!</v>
      </c>
      <c r="I2" s="726"/>
    </row>
    <row r="3" spans="1:9" ht="13.5" thickBot="1" x14ac:dyDescent="0.25">
      <c r="A3" s="727" t="s">
        <v>297</v>
      </c>
      <c r="B3" s="729" t="s">
        <v>725</v>
      </c>
      <c r="C3" s="731" t="s">
        <v>726</v>
      </c>
      <c r="D3" s="733" t="s">
        <v>727</v>
      </c>
      <c r="E3" s="734"/>
      <c r="F3" s="734"/>
      <c r="G3" s="734"/>
      <c r="H3" s="734"/>
      <c r="I3" s="735" t="s">
        <v>728</v>
      </c>
    </row>
    <row r="4" spans="1:9" s="521" customFormat="1" ht="42" customHeight="1" thickBot="1" x14ac:dyDescent="0.3">
      <c r="A4" s="728"/>
      <c r="B4" s="730"/>
      <c r="C4" s="732"/>
      <c r="D4" s="519" t="s">
        <v>729</v>
      </c>
      <c r="E4" s="519" t="s">
        <v>730</v>
      </c>
      <c r="F4" s="519" t="s">
        <v>731</v>
      </c>
      <c r="G4" s="520" t="s">
        <v>732</v>
      </c>
      <c r="H4" s="520" t="s">
        <v>733</v>
      </c>
      <c r="I4" s="736"/>
    </row>
    <row r="5" spans="1:9" s="521" customFormat="1" ht="12" customHeight="1" thickBot="1" x14ac:dyDescent="0.3">
      <c r="A5" s="522">
        <v>1</v>
      </c>
      <c r="B5" s="523">
        <v>2</v>
      </c>
      <c r="C5" s="523">
        <v>3</v>
      </c>
      <c r="D5" s="523">
        <v>4</v>
      </c>
      <c r="E5" s="523">
        <v>5</v>
      </c>
      <c r="F5" s="523">
        <v>6</v>
      </c>
      <c r="G5" s="523">
        <v>7</v>
      </c>
      <c r="H5" s="523" t="s">
        <v>734</v>
      </c>
      <c r="I5" s="524" t="s">
        <v>735</v>
      </c>
    </row>
    <row r="6" spans="1:9" s="521" customFormat="1" ht="18" customHeight="1" x14ac:dyDescent="0.25">
      <c r="A6" s="717" t="s">
        <v>736</v>
      </c>
      <c r="B6" s="718"/>
      <c r="C6" s="718"/>
      <c r="D6" s="718"/>
      <c r="E6" s="718"/>
      <c r="F6" s="718"/>
      <c r="G6" s="718"/>
      <c r="H6" s="718"/>
      <c r="I6" s="719"/>
    </row>
    <row r="7" spans="1:9" ht="15.95" customHeight="1" x14ac:dyDescent="0.2">
      <c r="A7" s="525" t="s">
        <v>1</v>
      </c>
      <c r="B7" s="526" t="s">
        <v>737</v>
      </c>
      <c r="C7" s="527"/>
      <c r="D7" s="527"/>
      <c r="E7" s="527"/>
      <c r="F7" s="527"/>
      <c r="G7" s="528"/>
      <c r="H7" s="529">
        <f t="shared" ref="H7:H13" si="0">SUM(D7:G7)</f>
        <v>0</v>
      </c>
      <c r="I7" s="530">
        <f t="shared" ref="I7:I13" si="1">C7+H7</f>
        <v>0</v>
      </c>
    </row>
    <row r="8" spans="1:9" ht="22.5" x14ac:dyDescent="0.2">
      <c r="A8" s="525" t="s">
        <v>7</v>
      </c>
      <c r="B8" s="526" t="s">
        <v>738</v>
      </c>
      <c r="C8" s="527"/>
      <c r="D8" s="527"/>
      <c r="E8" s="527"/>
      <c r="F8" s="527"/>
      <c r="G8" s="528"/>
      <c r="H8" s="529">
        <f t="shared" si="0"/>
        <v>0</v>
      </c>
      <c r="I8" s="530">
        <f t="shared" si="1"/>
        <v>0</v>
      </c>
    </row>
    <row r="9" spans="1:9" ht="22.5" x14ac:dyDescent="0.2">
      <c r="A9" s="525" t="s">
        <v>13</v>
      </c>
      <c r="B9" s="526" t="s">
        <v>739</v>
      </c>
      <c r="C9" s="527"/>
      <c r="D9" s="527"/>
      <c r="E9" s="527"/>
      <c r="F9" s="527"/>
      <c r="G9" s="528"/>
      <c r="H9" s="529">
        <f t="shared" si="0"/>
        <v>0</v>
      </c>
      <c r="I9" s="530">
        <f t="shared" si="1"/>
        <v>0</v>
      </c>
    </row>
    <row r="10" spans="1:9" ht="15.95" customHeight="1" x14ac:dyDescent="0.2">
      <c r="A10" s="525" t="s">
        <v>15</v>
      </c>
      <c r="B10" s="526" t="s">
        <v>740</v>
      </c>
      <c r="C10" s="527"/>
      <c r="D10" s="527"/>
      <c r="E10" s="527"/>
      <c r="F10" s="527"/>
      <c r="G10" s="528"/>
      <c r="H10" s="529">
        <f t="shared" si="0"/>
        <v>0</v>
      </c>
      <c r="I10" s="530">
        <f t="shared" si="1"/>
        <v>0</v>
      </c>
    </row>
    <row r="11" spans="1:9" ht="22.5" x14ac:dyDescent="0.2">
      <c r="A11" s="525" t="s">
        <v>19</v>
      </c>
      <c r="B11" s="526" t="s">
        <v>741</v>
      </c>
      <c r="C11" s="527"/>
      <c r="D11" s="527"/>
      <c r="E11" s="527"/>
      <c r="F11" s="527"/>
      <c r="G11" s="528"/>
      <c r="H11" s="529">
        <f t="shared" si="0"/>
        <v>0</v>
      </c>
      <c r="I11" s="530">
        <f t="shared" si="1"/>
        <v>0</v>
      </c>
    </row>
    <row r="12" spans="1:9" ht="15.95" customHeight="1" x14ac:dyDescent="0.2">
      <c r="A12" s="531" t="s">
        <v>26</v>
      </c>
      <c r="B12" s="532" t="s">
        <v>742</v>
      </c>
      <c r="C12" s="533">
        <v>50000</v>
      </c>
      <c r="D12" s="533"/>
      <c r="E12" s="533"/>
      <c r="F12" s="533"/>
      <c r="G12" s="534"/>
      <c r="H12" s="529">
        <f t="shared" si="0"/>
        <v>0</v>
      </c>
      <c r="I12" s="530">
        <f t="shared" si="1"/>
        <v>50000</v>
      </c>
    </row>
    <row r="13" spans="1:9" ht="15.95" customHeight="1" thickBot="1" x14ac:dyDescent="0.25">
      <c r="A13" s="535" t="s">
        <v>28</v>
      </c>
      <c r="B13" s="536" t="s">
        <v>743</v>
      </c>
      <c r="C13" s="537"/>
      <c r="D13" s="537"/>
      <c r="E13" s="537"/>
      <c r="F13" s="537"/>
      <c r="G13" s="538"/>
      <c r="H13" s="529">
        <f t="shared" si="0"/>
        <v>0</v>
      </c>
      <c r="I13" s="530">
        <f t="shared" si="1"/>
        <v>0</v>
      </c>
    </row>
    <row r="14" spans="1:9" s="542" customFormat="1" ht="18" customHeight="1" thickBot="1" x14ac:dyDescent="0.25">
      <c r="A14" s="720" t="s">
        <v>744</v>
      </c>
      <c r="B14" s="721"/>
      <c r="C14" s="539">
        <f t="shared" ref="C14:I14" si="2">SUM(C7:C13)</f>
        <v>50000</v>
      </c>
      <c r="D14" s="539">
        <f>SUM(D7:D13)</f>
        <v>0</v>
      </c>
      <c r="E14" s="539">
        <f t="shared" si="2"/>
        <v>0</v>
      </c>
      <c r="F14" s="539">
        <f t="shared" si="2"/>
        <v>0</v>
      </c>
      <c r="G14" s="540">
        <f t="shared" si="2"/>
        <v>0</v>
      </c>
      <c r="H14" s="540">
        <f t="shared" si="2"/>
        <v>0</v>
      </c>
      <c r="I14" s="541">
        <f t="shared" si="2"/>
        <v>50000</v>
      </c>
    </row>
    <row r="15" spans="1:9" s="543" customFormat="1" ht="18" customHeight="1" x14ac:dyDescent="0.2">
      <c r="A15" s="717" t="s">
        <v>745</v>
      </c>
      <c r="B15" s="718"/>
      <c r="C15" s="718"/>
      <c r="D15" s="718"/>
      <c r="E15" s="718"/>
      <c r="F15" s="718"/>
      <c r="G15" s="718"/>
      <c r="H15" s="718"/>
      <c r="I15" s="719"/>
    </row>
    <row r="16" spans="1:9" s="543" customFormat="1" x14ac:dyDescent="0.2">
      <c r="A16" s="525" t="s">
        <v>1</v>
      </c>
      <c r="B16" s="526" t="s">
        <v>746</v>
      </c>
      <c r="C16" s="527"/>
      <c r="D16" s="527"/>
      <c r="E16" s="527"/>
      <c r="F16" s="527"/>
      <c r="G16" s="528"/>
      <c r="H16" s="529">
        <f>SUM(D16:G16)</f>
        <v>0</v>
      </c>
      <c r="I16" s="530">
        <f>C16+H16</f>
        <v>0</v>
      </c>
    </row>
    <row r="17" spans="1:9" ht="13.5" thickBot="1" x14ac:dyDescent="0.25">
      <c r="A17" s="535" t="s">
        <v>7</v>
      </c>
      <c r="B17" s="536" t="s">
        <v>743</v>
      </c>
      <c r="C17" s="537"/>
      <c r="D17" s="537"/>
      <c r="E17" s="537"/>
      <c r="F17" s="537"/>
      <c r="G17" s="538"/>
      <c r="H17" s="529">
        <f>SUM(D17:G17)</f>
        <v>0</v>
      </c>
      <c r="I17" s="544">
        <f>C17+H17</f>
        <v>0</v>
      </c>
    </row>
    <row r="18" spans="1:9" ht="15.95" customHeight="1" thickBot="1" x14ac:dyDescent="0.25">
      <c r="A18" s="720" t="s">
        <v>747</v>
      </c>
      <c r="B18" s="721"/>
      <c r="C18" s="539">
        <f t="shared" ref="C18:I18" si="3">SUM(C16:C17)</f>
        <v>0</v>
      </c>
      <c r="D18" s="539">
        <f t="shared" si="3"/>
        <v>0</v>
      </c>
      <c r="E18" s="539">
        <f t="shared" si="3"/>
        <v>0</v>
      </c>
      <c r="F18" s="539">
        <f t="shared" si="3"/>
        <v>0</v>
      </c>
      <c r="G18" s="540">
        <f t="shared" si="3"/>
        <v>0</v>
      </c>
      <c r="H18" s="540">
        <f t="shared" si="3"/>
        <v>0</v>
      </c>
      <c r="I18" s="541">
        <f t="shared" si="3"/>
        <v>0</v>
      </c>
    </row>
    <row r="19" spans="1:9" ht="18" customHeight="1" thickBot="1" x14ac:dyDescent="0.25">
      <c r="A19" s="722" t="s">
        <v>748</v>
      </c>
      <c r="B19" s="723"/>
      <c r="C19" s="545">
        <f t="shared" ref="C19:I19" si="4">C14+C18</f>
        <v>50000</v>
      </c>
      <c r="D19" s="545">
        <f t="shared" si="4"/>
        <v>0</v>
      </c>
      <c r="E19" s="545">
        <f t="shared" si="4"/>
        <v>0</v>
      </c>
      <c r="F19" s="545">
        <f t="shared" si="4"/>
        <v>0</v>
      </c>
      <c r="G19" s="545">
        <f t="shared" si="4"/>
        <v>0</v>
      </c>
      <c r="H19" s="545">
        <f t="shared" si="4"/>
        <v>0</v>
      </c>
      <c r="I19" s="541">
        <f t="shared" si="4"/>
        <v>50000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3"/>
  <sheetViews>
    <sheetView zoomScaleNormal="100" workbookViewId="0">
      <selection activeCell="A2" sqref="A2:M20"/>
    </sheetView>
  </sheetViews>
  <sheetFormatPr defaultRowHeight="12.75" x14ac:dyDescent="0.2"/>
  <cols>
    <col min="1" max="1" width="9.140625" style="376"/>
    <col min="2" max="2" width="50" style="376" customWidth="1"/>
    <col min="3" max="5" width="21.42578125" style="376" customWidth="1"/>
    <col min="6" max="256" width="9.140625" style="376"/>
    <col min="257" max="257" width="50" style="376" customWidth="1"/>
    <col min="258" max="260" width="21.42578125" style="376" customWidth="1"/>
    <col min="261" max="261" width="4.7109375" style="376" customWidth="1"/>
    <col min="262" max="512" width="9.140625" style="376"/>
    <col min="513" max="513" width="50" style="376" customWidth="1"/>
    <col min="514" max="516" width="21.42578125" style="376" customWidth="1"/>
    <col min="517" max="517" width="4.7109375" style="376" customWidth="1"/>
    <col min="518" max="768" width="9.140625" style="376"/>
    <col min="769" max="769" width="50" style="376" customWidth="1"/>
    <col min="770" max="772" width="21.42578125" style="376" customWidth="1"/>
    <col min="773" max="773" width="4.7109375" style="376" customWidth="1"/>
    <col min="774" max="1024" width="9.140625" style="376"/>
    <col min="1025" max="1025" width="50" style="376" customWidth="1"/>
    <col min="1026" max="1028" width="21.42578125" style="376" customWidth="1"/>
    <col min="1029" max="1029" width="4.7109375" style="376" customWidth="1"/>
    <col min="1030" max="1280" width="9.140625" style="376"/>
    <col min="1281" max="1281" width="50" style="376" customWidth="1"/>
    <col min="1282" max="1284" width="21.42578125" style="376" customWidth="1"/>
    <col min="1285" max="1285" width="4.7109375" style="376" customWidth="1"/>
    <col min="1286" max="1536" width="9.140625" style="376"/>
    <col min="1537" max="1537" width="50" style="376" customWidth="1"/>
    <col min="1538" max="1540" width="21.42578125" style="376" customWidth="1"/>
    <col min="1541" max="1541" width="4.7109375" style="376" customWidth="1"/>
    <col min="1542" max="1792" width="9.140625" style="376"/>
    <col min="1793" max="1793" width="50" style="376" customWidth="1"/>
    <col min="1794" max="1796" width="21.42578125" style="376" customWidth="1"/>
    <col min="1797" max="1797" width="4.7109375" style="376" customWidth="1"/>
    <col min="1798" max="2048" width="9.140625" style="376"/>
    <col min="2049" max="2049" width="50" style="376" customWidth="1"/>
    <col min="2050" max="2052" width="21.42578125" style="376" customWidth="1"/>
    <col min="2053" max="2053" width="4.7109375" style="376" customWidth="1"/>
    <col min="2054" max="2304" width="9.140625" style="376"/>
    <col min="2305" max="2305" width="50" style="376" customWidth="1"/>
    <col min="2306" max="2308" width="21.42578125" style="376" customWidth="1"/>
    <col min="2309" max="2309" width="4.7109375" style="376" customWidth="1"/>
    <col min="2310" max="2560" width="9.140625" style="376"/>
    <col min="2561" max="2561" width="50" style="376" customWidth="1"/>
    <col min="2562" max="2564" width="21.42578125" style="376" customWidth="1"/>
    <col min="2565" max="2565" width="4.7109375" style="376" customWidth="1"/>
    <col min="2566" max="2816" width="9.140625" style="376"/>
    <col min="2817" max="2817" width="50" style="376" customWidth="1"/>
    <col min="2818" max="2820" width="21.42578125" style="376" customWidth="1"/>
    <col min="2821" max="2821" width="4.7109375" style="376" customWidth="1"/>
    <col min="2822" max="3072" width="9.140625" style="376"/>
    <col min="3073" max="3073" width="50" style="376" customWidth="1"/>
    <col min="3074" max="3076" width="21.42578125" style="376" customWidth="1"/>
    <col min="3077" max="3077" width="4.7109375" style="376" customWidth="1"/>
    <col min="3078" max="3328" width="9.140625" style="376"/>
    <col min="3329" max="3329" width="50" style="376" customWidth="1"/>
    <col min="3330" max="3332" width="21.42578125" style="376" customWidth="1"/>
    <col min="3333" max="3333" width="4.7109375" style="376" customWidth="1"/>
    <col min="3334" max="3584" width="9.140625" style="376"/>
    <col min="3585" max="3585" width="50" style="376" customWidth="1"/>
    <col min="3586" max="3588" width="21.42578125" style="376" customWidth="1"/>
    <col min="3589" max="3589" width="4.7109375" style="376" customWidth="1"/>
    <col min="3590" max="3840" width="9.140625" style="376"/>
    <col min="3841" max="3841" width="50" style="376" customWidth="1"/>
    <col min="3842" max="3844" width="21.42578125" style="376" customWidth="1"/>
    <col min="3845" max="3845" width="4.7109375" style="376" customWidth="1"/>
    <col min="3846" max="4096" width="9.140625" style="376"/>
    <col min="4097" max="4097" width="50" style="376" customWidth="1"/>
    <col min="4098" max="4100" width="21.42578125" style="376" customWidth="1"/>
    <col min="4101" max="4101" width="4.7109375" style="376" customWidth="1"/>
    <col min="4102" max="4352" width="9.140625" style="376"/>
    <col min="4353" max="4353" width="50" style="376" customWidth="1"/>
    <col min="4354" max="4356" width="21.42578125" style="376" customWidth="1"/>
    <col min="4357" max="4357" width="4.7109375" style="376" customWidth="1"/>
    <col min="4358" max="4608" width="9.140625" style="376"/>
    <col min="4609" max="4609" width="50" style="376" customWidth="1"/>
    <col min="4610" max="4612" width="21.42578125" style="376" customWidth="1"/>
    <col min="4613" max="4613" width="4.7109375" style="376" customWidth="1"/>
    <col min="4614" max="4864" width="9.140625" style="376"/>
    <col min="4865" max="4865" width="50" style="376" customWidth="1"/>
    <col min="4866" max="4868" width="21.42578125" style="376" customWidth="1"/>
    <col min="4869" max="4869" width="4.7109375" style="376" customWidth="1"/>
    <col min="4870" max="5120" width="9.140625" style="376"/>
    <col min="5121" max="5121" width="50" style="376" customWidth="1"/>
    <col min="5122" max="5124" width="21.42578125" style="376" customWidth="1"/>
    <col min="5125" max="5125" width="4.7109375" style="376" customWidth="1"/>
    <col min="5126" max="5376" width="9.140625" style="376"/>
    <col min="5377" max="5377" width="50" style="376" customWidth="1"/>
    <col min="5378" max="5380" width="21.42578125" style="376" customWidth="1"/>
    <col min="5381" max="5381" width="4.7109375" style="376" customWidth="1"/>
    <col min="5382" max="5632" width="9.140625" style="376"/>
    <col min="5633" max="5633" width="50" style="376" customWidth="1"/>
    <col min="5634" max="5636" width="21.42578125" style="376" customWidth="1"/>
    <col min="5637" max="5637" width="4.7109375" style="376" customWidth="1"/>
    <col min="5638" max="5888" width="9.140625" style="376"/>
    <col min="5889" max="5889" width="50" style="376" customWidth="1"/>
    <col min="5890" max="5892" width="21.42578125" style="376" customWidth="1"/>
    <col min="5893" max="5893" width="4.7109375" style="376" customWidth="1"/>
    <col min="5894" max="6144" width="9.140625" style="376"/>
    <col min="6145" max="6145" width="50" style="376" customWidth="1"/>
    <col min="6146" max="6148" width="21.42578125" style="376" customWidth="1"/>
    <col min="6149" max="6149" width="4.7109375" style="376" customWidth="1"/>
    <col min="6150" max="6400" width="9.140625" style="376"/>
    <col min="6401" max="6401" width="50" style="376" customWidth="1"/>
    <col min="6402" max="6404" width="21.42578125" style="376" customWidth="1"/>
    <col min="6405" max="6405" width="4.7109375" style="376" customWidth="1"/>
    <col min="6406" max="6656" width="9.140625" style="376"/>
    <col min="6657" max="6657" width="50" style="376" customWidth="1"/>
    <col min="6658" max="6660" width="21.42578125" style="376" customWidth="1"/>
    <col min="6661" max="6661" width="4.7109375" style="376" customWidth="1"/>
    <col min="6662" max="6912" width="9.140625" style="376"/>
    <col min="6913" max="6913" width="50" style="376" customWidth="1"/>
    <col min="6914" max="6916" width="21.42578125" style="376" customWidth="1"/>
    <col min="6917" max="6917" width="4.7109375" style="376" customWidth="1"/>
    <col min="6918" max="7168" width="9.140625" style="376"/>
    <col min="7169" max="7169" width="50" style="376" customWidth="1"/>
    <col min="7170" max="7172" width="21.42578125" style="376" customWidth="1"/>
    <col min="7173" max="7173" width="4.7109375" style="376" customWidth="1"/>
    <col min="7174" max="7424" width="9.140625" style="376"/>
    <col min="7425" max="7425" width="50" style="376" customWidth="1"/>
    <col min="7426" max="7428" width="21.42578125" style="376" customWidth="1"/>
    <col min="7429" max="7429" width="4.7109375" style="376" customWidth="1"/>
    <col min="7430" max="7680" width="9.140625" style="376"/>
    <col min="7681" max="7681" width="50" style="376" customWidth="1"/>
    <col min="7682" max="7684" width="21.42578125" style="376" customWidth="1"/>
    <col min="7685" max="7685" width="4.7109375" style="376" customWidth="1"/>
    <col min="7686" max="7936" width="9.140625" style="376"/>
    <col min="7937" max="7937" width="50" style="376" customWidth="1"/>
    <col min="7938" max="7940" width="21.42578125" style="376" customWidth="1"/>
    <col min="7941" max="7941" width="4.7109375" style="376" customWidth="1"/>
    <col min="7942" max="8192" width="9.140625" style="376"/>
    <col min="8193" max="8193" width="50" style="376" customWidth="1"/>
    <col min="8194" max="8196" width="21.42578125" style="376" customWidth="1"/>
    <col min="8197" max="8197" width="4.7109375" style="376" customWidth="1"/>
    <col min="8198" max="8448" width="9.140625" style="376"/>
    <col min="8449" max="8449" width="50" style="376" customWidth="1"/>
    <col min="8450" max="8452" width="21.42578125" style="376" customWidth="1"/>
    <col min="8453" max="8453" width="4.7109375" style="376" customWidth="1"/>
    <col min="8454" max="8704" width="9.140625" style="376"/>
    <col min="8705" max="8705" width="50" style="376" customWidth="1"/>
    <col min="8706" max="8708" width="21.42578125" style="376" customWidth="1"/>
    <col min="8709" max="8709" width="4.7109375" style="376" customWidth="1"/>
    <col min="8710" max="8960" width="9.140625" style="376"/>
    <col min="8961" max="8961" width="50" style="376" customWidth="1"/>
    <col min="8962" max="8964" width="21.42578125" style="376" customWidth="1"/>
    <col min="8965" max="8965" width="4.7109375" style="376" customWidth="1"/>
    <col min="8966" max="9216" width="9.140625" style="376"/>
    <col min="9217" max="9217" width="50" style="376" customWidth="1"/>
    <col min="9218" max="9220" width="21.42578125" style="376" customWidth="1"/>
    <col min="9221" max="9221" width="4.7109375" style="376" customWidth="1"/>
    <col min="9222" max="9472" width="9.140625" style="376"/>
    <col min="9473" max="9473" width="50" style="376" customWidth="1"/>
    <col min="9474" max="9476" width="21.42578125" style="376" customWidth="1"/>
    <col min="9477" max="9477" width="4.7109375" style="376" customWidth="1"/>
    <col min="9478" max="9728" width="9.140625" style="376"/>
    <col min="9729" max="9729" width="50" style="376" customWidth="1"/>
    <col min="9730" max="9732" width="21.42578125" style="376" customWidth="1"/>
    <col min="9733" max="9733" width="4.7109375" style="376" customWidth="1"/>
    <col min="9734" max="9984" width="9.140625" style="376"/>
    <col min="9985" max="9985" width="50" style="376" customWidth="1"/>
    <col min="9986" max="9988" width="21.42578125" style="376" customWidth="1"/>
    <col min="9989" max="9989" width="4.7109375" style="376" customWidth="1"/>
    <col min="9990" max="10240" width="9.140625" style="376"/>
    <col min="10241" max="10241" width="50" style="376" customWidth="1"/>
    <col min="10242" max="10244" width="21.42578125" style="376" customWidth="1"/>
    <col min="10245" max="10245" width="4.7109375" style="376" customWidth="1"/>
    <col min="10246" max="10496" width="9.140625" style="376"/>
    <col min="10497" max="10497" width="50" style="376" customWidth="1"/>
    <col min="10498" max="10500" width="21.42578125" style="376" customWidth="1"/>
    <col min="10501" max="10501" width="4.7109375" style="376" customWidth="1"/>
    <col min="10502" max="10752" width="9.140625" style="376"/>
    <col min="10753" max="10753" width="50" style="376" customWidth="1"/>
    <col min="10754" max="10756" width="21.42578125" style="376" customWidth="1"/>
    <col min="10757" max="10757" width="4.7109375" style="376" customWidth="1"/>
    <col min="10758" max="11008" width="9.140625" style="376"/>
    <col min="11009" max="11009" width="50" style="376" customWidth="1"/>
    <col min="11010" max="11012" width="21.42578125" style="376" customWidth="1"/>
    <col min="11013" max="11013" width="4.7109375" style="376" customWidth="1"/>
    <col min="11014" max="11264" width="9.140625" style="376"/>
    <col min="11265" max="11265" width="50" style="376" customWidth="1"/>
    <col min="11266" max="11268" width="21.42578125" style="376" customWidth="1"/>
    <col min="11269" max="11269" width="4.7109375" style="376" customWidth="1"/>
    <col min="11270" max="11520" width="9.140625" style="376"/>
    <col min="11521" max="11521" width="50" style="376" customWidth="1"/>
    <col min="11522" max="11524" width="21.42578125" style="376" customWidth="1"/>
    <col min="11525" max="11525" width="4.7109375" style="376" customWidth="1"/>
    <col min="11526" max="11776" width="9.140625" style="376"/>
    <col min="11777" max="11777" width="50" style="376" customWidth="1"/>
    <col min="11778" max="11780" width="21.42578125" style="376" customWidth="1"/>
    <col min="11781" max="11781" width="4.7109375" style="376" customWidth="1"/>
    <col min="11782" max="12032" width="9.140625" style="376"/>
    <col min="12033" max="12033" width="50" style="376" customWidth="1"/>
    <col min="12034" max="12036" width="21.42578125" style="376" customWidth="1"/>
    <col min="12037" max="12037" width="4.7109375" style="376" customWidth="1"/>
    <col min="12038" max="12288" width="9.140625" style="376"/>
    <col min="12289" max="12289" width="50" style="376" customWidth="1"/>
    <col min="12290" max="12292" width="21.42578125" style="376" customWidth="1"/>
    <col min="12293" max="12293" width="4.7109375" style="376" customWidth="1"/>
    <col min="12294" max="12544" width="9.140625" style="376"/>
    <col min="12545" max="12545" width="50" style="376" customWidth="1"/>
    <col min="12546" max="12548" width="21.42578125" style="376" customWidth="1"/>
    <col min="12549" max="12549" width="4.7109375" style="376" customWidth="1"/>
    <col min="12550" max="12800" width="9.140625" style="376"/>
    <col min="12801" max="12801" width="50" style="376" customWidth="1"/>
    <col min="12802" max="12804" width="21.42578125" style="376" customWidth="1"/>
    <col min="12805" max="12805" width="4.7109375" style="376" customWidth="1"/>
    <col min="12806" max="13056" width="9.140625" style="376"/>
    <col min="13057" max="13057" width="50" style="376" customWidth="1"/>
    <col min="13058" max="13060" width="21.42578125" style="376" customWidth="1"/>
    <col min="13061" max="13061" width="4.7109375" style="376" customWidth="1"/>
    <col min="13062" max="13312" width="9.140625" style="376"/>
    <col min="13313" max="13313" width="50" style="376" customWidth="1"/>
    <col min="13314" max="13316" width="21.42578125" style="376" customWidth="1"/>
    <col min="13317" max="13317" width="4.7109375" style="376" customWidth="1"/>
    <col min="13318" max="13568" width="9.140625" style="376"/>
    <col min="13569" max="13569" width="50" style="376" customWidth="1"/>
    <col min="13570" max="13572" width="21.42578125" style="376" customWidth="1"/>
    <col min="13573" max="13573" width="4.7109375" style="376" customWidth="1"/>
    <col min="13574" max="13824" width="9.140625" style="376"/>
    <col min="13825" max="13825" width="50" style="376" customWidth="1"/>
    <col min="13826" max="13828" width="21.42578125" style="376" customWidth="1"/>
    <col min="13829" max="13829" width="4.7109375" style="376" customWidth="1"/>
    <col min="13830" max="14080" width="9.140625" style="376"/>
    <col min="14081" max="14081" width="50" style="376" customWidth="1"/>
    <col min="14082" max="14084" width="21.42578125" style="376" customWidth="1"/>
    <col min="14085" max="14085" width="4.7109375" style="376" customWidth="1"/>
    <col min="14086" max="14336" width="9.140625" style="376"/>
    <col min="14337" max="14337" width="50" style="376" customWidth="1"/>
    <col min="14338" max="14340" width="21.42578125" style="376" customWidth="1"/>
    <col min="14341" max="14341" width="4.7109375" style="376" customWidth="1"/>
    <col min="14342" max="14592" width="9.140625" style="376"/>
    <col min="14593" max="14593" width="50" style="376" customWidth="1"/>
    <col min="14594" max="14596" width="21.42578125" style="376" customWidth="1"/>
    <col min="14597" max="14597" width="4.7109375" style="376" customWidth="1"/>
    <col min="14598" max="14848" width="9.140625" style="376"/>
    <col min="14849" max="14849" width="50" style="376" customWidth="1"/>
    <col min="14850" max="14852" width="21.42578125" style="376" customWidth="1"/>
    <col min="14853" max="14853" width="4.7109375" style="376" customWidth="1"/>
    <col min="14854" max="15104" width="9.140625" style="376"/>
    <col min="15105" max="15105" width="50" style="376" customWidth="1"/>
    <col min="15106" max="15108" width="21.42578125" style="376" customWidth="1"/>
    <col min="15109" max="15109" width="4.7109375" style="376" customWidth="1"/>
    <col min="15110" max="15360" width="9.140625" style="376"/>
    <col min="15361" max="15361" width="50" style="376" customWidth="1"/>
    <col min="15362" max="15364" width="21.42578125" style="376" customWidth="1"/>
    <col min="15365" max="15365" width="4.7109375" style="376" customWidth="1"/>
    <col min="15366" max="15616" width="9.140625" style="376"/>
    <col min="15617" max="15617" width="50" style="376" customWidth="1"/>
    <col min="15618" max="15620" width="21.42578125" style="376" customWidth="1"/>
    <col min="15621" max="15621" width="4.7109375" style="376" customWidth="1"/>
    <col min="15622" max="15872" width="9.140625" style="376"/>
    <col min="15873" max="15873" width="50" style="376" customWidth="1"/>
    <col min="15874" max="15876" width="21.42578125" style="376" customWidth="1"/>
    <col min="15877" max="15877" width="4.7109375" style="376" customWidth="1"/>
    <col min="15878" max="16128" width="9.140625" style="376"/>
    <col min="16129" max="16129" width="50" style="376" customWidth="1"/>
    <col min="16130" max="16132" width="21.42578125" style="376" customWidth="1"/>
    <col min="16133" max="16133" width="4.7109375" style="376" customWidth="1"/>
    <col min="16134" max="16384" width="9.140625" style="376"/>
  </cols>
  <sheetData>
    <row r="1" spans="1:5" ht="12.75" customHeight="1" x14ac:dyDescent="0.2">
      <c r="A1" s="546"/>
    </row>
    <row r="2" spans="1:5" ht="58.5" customHeight="1" x14ac:dyDescent="0.2">
      <c r="A2" s="737" t="s">
        <v>749</v>
      </c>
      <c r="B2" s="737"/>
      <c r="C2" s="737"/>
      <c r="D2" s="737"/>
      <c r="E2" s="737"/>
    </row>
    <row r="3" spans="1:5" ht="16.5" thickBot="1" x14ac:dyDescent="0.3">
      <c r="A3" s="547"/>
    </row>
    <row r="4" spans="1:5" ht="79.5" thickBot="1" x14ac:dyDescent="0.25">
      <c r="A4" s="548" t="s">
        <v>407</v>
      </c>
      <c r="B4" s="549" t="s">
        <v>750</v>
      </c>
      <c r="C4" s="549" t="s">
        <v>751</v>
      </c>
      <c r="D4" s="549" t="s">
        <v>752</v>
      </c>
      <c r="E4" s="550" t="s">
        <v>753</v>
      </c>
    </row>
    <row r="5" spans="1:5" ht="15.75" x14ac:dyDescent="0.2">
      <c r="A5" s="551" t="s">
        <v>1</v>
      </c>
      <c r="B5" s="552"/>
      <c r="C5" s="553"/>
      <c r="D5" s="554"/>
      <c r="E5" s="555"/>
    </row>
    <row r="6" spans="1:5" ht="15.75" x14ac:dyDescent="0.2">
      <c r="A6" s="556" t="s">
        <v>7</v>
      </c>
      <c r="B6" s="557"/>
      <c r="C6" s="558"/>
      <c r="D6" s="559"/>
      <c r="E6" s="560"/>
    </row>
    <row r="7" spans="1:5" ht="15.75" x14ac:dyDescent="0.2">
      <c r="A7" s="556" t="s">
        <v>13</v>
      </c>
      <c r="B7" s="557"/>
      <c r="C7" s="558"/>
      <c r="D7" s="559"/>
      <c r="E7" s="560"/>
    </row>
    <row r="8" spans="1:5" ht="15.75" x14ac:dyDescent="0.2">
      <c r="A8" s="556" t="s">
        <v>15</v>
      </c>
      <c r="B8" s="557"/>
      <c r="C8" s="558"/>
      <c r="D8" s="559"/>
      <c r="E8" s="560"/>
    </row>
    <row r="9" spans="1:5" ht="15.75" x14ac:dyDescent="0.2">
      <c r="A9" s="556" t="s">
        <v>19</v>
      </c>
      <c r="B9" s="557"/>
      <c r="C9" s="558"/>
      <c r="D9" s="559"/>
      <c r="E9" s="560"/>
    </row>
    <row r="10" spans="1:5" ht="15.75" x14ac:dyDescent="0.2">
      <c r="A10" s="556" t="s">
        <v>26</v>
      </c>
      <c r="B10" s="557"/>
      <c r="C10" s="558"/>
      <c r="D10" s="559"/>
      <c r="E10" s="560"/>
    </row>
    <row r="11" spans="1:5" ht="15.75" x14ac:dyDescent="0.2">
      <c r="A11" s="556" t="s">
        <v>28</v>
      </c>
      <c r="B11" s="557"/>
      <c r="C11" s="558"/>
      <c r="D11" s="559"/>
      <c r="E11" s="560"/>
    </row>
    <row r="12" spans="1:5" ht="15.75" x14ac:dyDescent="0.2">
      <c r="A12" s="556" t="s">
        <v>30</v>
      </c>
      <c r="B12" s="557"/>
      <c r="C12" s="558"/>
      <c r="D12" s="559"/>
      <c r="E12" s="560"/>
    </row>
    <row r="13" spans="1:5" ht="15.75" x14ac:dyDescent="0.2">
      <c r="A13" s="556" t="s">
        <v>31</v>
      </c>
      <c r="B13" s="557"/>
      <c r="C13" s="558"/>
      <c r="D13" s="559"/>
      <c r="E13" s="560"/>
    </row>
    <row r="14" spans="1:5" ht="15.75" x14ac:dyDescent="0.2">
      <c r="A14" s="556" t="s">
        <v>36</v>
      </c>
      <c r="B14" s="557"/>
      <c r="C14" s="558"/>
      <c r="D14" s="559"/>
      <c r="E14" s="560"/>
    </row>
    <row r="15" spans="1:5" ht="15.75" x14ac:dyDescent="0.2">
      <c r="A15" s="556" t="s">
        <v>223</v>
      </c>
      <c r="B15" s="557"/>
      <c r="C15" s="558"/>
      <c r="D15" s="559"/>
      <c r="E15" s="560"/>
    </row>
    <row r="16" spans="1:5" ht="15.75" x14ac:dyDescent="0.2">
      <c r="A16" s="556" t="s">
        <v>224</v>
      </c>
      <c r="B16" s="557"/>
      <c r="C16" s="558"/>
      <c r="D16" s="559"/>
      <c r="E16" s="560"/>
    </row>
    <row r="17" spans="1:5" ht="15.75" x14ac:dyDescent="0.2">
      <c r="A17" s="556" t="s">
        <v>225</v>
      </c>
      <c r="B17" s="557"/>
      <c r="C17" s="558"/>
      <c r="D17" s="559"/>
      <c r="E17" s="560"/>
    </row>
    <row r="18" spans="1:5" ht="15.75" x14ac:dyDescent="0.2">
      <c r="A18" s="556" t="s">
        <v>228</v>
      </c>
      <c r="B18" s="557"/>
      <c r="C18" s="558"/>
      <c r="D18" s="559"/>
      <c r="E18" s="560"/>
    </row>
    <row r="19" spans="1:5" ht="15.75" x14ac:dyDescent="0.2">
      <c r="A19" s="556" t="s">
        <v>231</v>
      </c>
      <c r="B19" s="557"/>
      <c r="C19" s="558"/>
      <c r="D19" s="559"/>
      <c r="E19" s="560"/>
    </row>
    <row r="20" spans="1:5" ht="15.75" x14ac:dyDescent="0.2">
      <c r="A20" s="556" t="s">
        <v>234</v>
      </c>
      <c r="B20" s="557"/>
      <c r="C20" s="558"/>
      <c r="D20" s="559"/>
      <c r="E20" s="560"/>
    </row>
    <row r="21" spans="1:5" ht="16.5" thickBot="1" x14ac:dyDescent="0.25">
      <c r="A21" s="561" t="s">
        <v>237</v>
      </c>
      <c r="B21" s="562"/>
      <c r="C21" s="563"/>
      <c r="D21" s="564"/>
      <c r="E21" s="565"/>
    </row>
    <row r="22" spans="1:5" ht="16.5" thickBot="1" x14ac:dyDescent="0.3">
      <c r="A22" s="738" t="s">
        <v>754</v>
      </c>
      <c r="B22" s="739"/>
      <c r="C22" s="566"/>
      <c r="D22" s="567" t="str">
        <f>IF(SUM(D5:D21)=0,"",SUM(D5:D21))</f>
        <v/>
      </c>
      <c r="E22" s="568" t="str">
        <f>IF(SUM(E5:E21)=0,"",SUM(E5:E21))</f>
        <v/>
      </c>
    </row>
    <row r="23" spans="1:5" ht="15.75" x14ac:dyDescent="0.25">
      <c r="A23" s="547"/>
    </row>
  </sheetData>
  <mergeCells count="2">
    <mergeCell ref="A2:E2"/>
    <mergeCell ref="A22:B2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&amp;R&amp;"Times New Roman CE,Félkövér dőlt"&amp;12 10.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D31"/>
  <sheetViews>
    <sheetView view="pageBreakPreview" zoomScale="115" zoomScaleNormal="100" zoomScaleSheetLayoutView="115" workbookViewId="0">
      <selection activeCell="A2" sqref="A2:M20"/>
    </sheetView>
  </sheetViews>
  <sheetFormatPr defaultRowHeight="12.75" x14ac:dyDescent="0.25"/>
  <cols>
    <col min="1" max="1" width="5" style="596" customWidth="1"/>
    <col min="2" max="2" width="43.42578125" style="581" customWidth="1"/>
    <col min="3" max="3" width="14.42578125" style="581" customWidth="1"/>
    <col min="4" max="4" width="15" style="581" customWidth="1"/>
    <col min="5" max="256" width="9.140625" style="581"/>
    <col min="257" max="257" width="5" style="581" customWidth="1"/>
    <col min="258" max="258" width="43.42578125" style="581" customWidth="1"/>
    <col min="259" max="259" width="14.42578125" style="581" customWidth="1"/>
    <col min="260" max="260" width="15" style="581" customWidth="1"/>
    <col min="261" max="512" width="9.140625" style="581"/>
    <col min="513" max="513" width="5" style="581" customWidth="1"/>
    <col min="514" max="514" width="43.42578125" style="581" customWidth="1"/>
    <col min="515" max="515" width="14.42578125" style="581" customWidth="1"/>
    <col min="516" max="516" width="15" style="581" customWidth="1"/>
    <col min="517" max="768" width="9.140625" style="581"/>
    <col min="769" max="769" width="5" style="581" customWidth="1"/>
    <col min="770" max="770" width="43.42578125" style="581" customWidth="1"/>
    <col min="771" max="771" width="14.42578125" style="581" customWidth="1"/>
    <col min="772" max="772" width="15" style="581" customWidth="1"/>
    <col min="773" max="1024" width="9.140625" style="581"/>
    <col min="1025" max="1025" width="5" style="581" customWidth="1"/>
    <col min="1026" max="1026" width="43.42578125" style="581" customWidth="1"/>
    <col min="1027" max="1027" width="14.42578125" style="581" customWidth="1"/>
    <col min="1028" max="1028" width="15" style="581" customWidth="1"/>
    <col min="1029" max="1280" width="9.140625" style="581"/>
    <col min="1281" max="1281" width="5" style="581" customWidth="1"/>
    <col min="1282" max="1282" width="43.42578125" style="581" customWidth="1"/>
    <col min="1283" max="1283" width="14.42578125" style="581" customWidth="1"/>
    <col min="1284" max="1284" width="15" style="581" customWidth="1"/>
    <col min="1285" max="1536" width="9.140625" style="581"/>
    <col min="1537" max="1537" width="5" style="581" customWidth="1"/>
    <col min="1538" max="1538" width="43.42578125" style="581" customWidth="1"/>
    <col min="1539" max="1539" width="14.42578125" style="581" customWidth="1"/>
    <col min="1540" max="1540" width="15" style="581" customWidth="1"/>
    <col min="1541" max="1792" width="9.140625" style="581"/>
    <col min="1793" max="1793" width="5" style="581" customWidth="1"/>
    <col min="1794" max="1794" width="43.42578125" style="581" customWidth="1"/>
    <col min="1795" max="1795" width="14.42578125" style="581" customWidth="1"/>
    <col min="1796" max="1796" width="15" style="581" customWidth="1"/>
    <col min="1797" max="2048" width="9.140625" style="581"/>
    <col min="2049" max="2049" width="5" style="581" customWidth="1"/>
    <col min="2050" max="2050" width="43.42578125" style="581" customWidth="1"/>
    <col min="2051" max="2051" width="14.42578125" style="581" customWidth="1"/>
    <col min="2052" max="2052" width="15" style="581" customWidth="1"/>
    <col min="2053" max="2304" width="9.140625" style="581"/>
    <col min="2305" max="2305" width="5" style="581" customWidth="1"/>
    <col min="2306" max="2306" width="43.42578125" style="581" customWidth="1"/>
    <col min="2307" max="2307" width="14.42578125" style="581" customWidth="1"/>
    <col min="2308" max="2308" width="15" style="581" customWidth="1"/>
    <col min="2309" max="2560" width="9.140625" style="581"/>
    <col min="2561" max="2561" width="5" style="581" customWidth="1"/>
    <col min="2562" max="2562" width="43.42578125" style="581" customWidth="1"/>
    <col min="2563" max="2563" width="14.42578125" style="581" customWidth="1"/>
    <col min="2564" max="2564" width="15" style="581" customWidth="1"/>
    <col min="2565" max="2816" width="9.140625" style="581"/>
    <col min="2817" max="2817" width="5" style="581" customWidth="1"/>
    <col min="2818" max="2818" width="43.42578125" style="581" customWidth="1"/>
    <col min="2819" max="2819" width="14.42578125" style="581" customWidth="1"/>
    <col min="2820" max="2820" width="15" style="581" customWidth="1"/>
    <col min="2821" max="3072" width="9.140625" style="581"/>
    <col min="3073" max="3073" width="5" style="581" customWidth="1"/>
    <col min="3074" max="3074" width="43.42578125" style="581" customWidth="1"/>
    <col min="3075" max="3075" width="14.42578125" style="581" customWidth="1"/>
    <col min="3076" max="3076" width="15" style="581" customWidth="1"/>
    <col min="3077" max="3328" width="9.140625" style="581"/>
    <col min="3329" max="3329" width="5" style="581" customWidth="1"/>
    <col min="3330" max="3330" width="43.42578125" style="581" customWidth="1"/>
    <col min="3331" max="3331" width="14.42578125" style="581" customWidth="1"/>
    <col min="3332" max="3332" width="15" style="581" customWidth="1"/>
    <col min="3333" max="3584" width="9.140625" style="581"/>
    <col min="3585" max="3585" width="5" style="581" customWidth="1"/>
    <col min="3586" max="3586" width="43.42578125" style="581" customWidth="1"/>
    <col min="3587" max="3587" width="14.42578125" style="581" customWidth="1"/>
    <col min="3588" max="3588" width="15" style="581" customWidth="1"/>
    <col min="3589" max="3840" width="9.140625" style="581"/>
    <col min="3841" max="3841" width="5" style="581" customWidth="1"/>
    <col min="3842" max="3842" width="43.42578125" style="581" customWidth="1"/>
    <col min="3843" max="3843" width="14.42578125" style="581" customWidth="1"/>
    <col min="3844" max="3844" width="15" style="581" customWidth="1"/>
    <col min="3845" max="4096" width="9.140625" style="581"/>
    <col min="4097" max="4097" width="5" style="581" customWidth="1"/>
    <col min="4098" max="4098" width="43.42578125" style="581" customWidth="1"/>
    <col min="4099" max="4099" width="14.42578125" style="581" customWidth="1"/>
    <col min="4100" max="4100" width="15" style="581" customWidth="1"/>
    <col min="4101" max="4352" width="9.140625" style="581"/>
    <col min="4353" max="4353" width="5" style="581" customWidth="1"/>
    <col min="4354" max="4354" width="43.42578125" style="581" customWidth="1"/>
    <col min="4355" max="4355" width="14.42578125" style="581" customWidth="1"/>
    <col min="4356" max="4356" width="15" style="581" customWidth="1"/>
    <col min="4357" max="4608" width="9.140625" style="581"/>
    <col min="4609" max="4609" width="5" style="581" customWidth="1"/>
    <col min="4610" max="4610" width="43.42578125" style="581" customWidth="1"/>
    <col min="4611" max="4611" width="14.42578125" style="581" customWidth="1"/>
    <col min="4612" max="4612" width="15" style="581" customWidth="1"/>
    <col min="4613" max="4864" width="9.140625" style="581"/>
    <col min="4865" max="4865" width="5" style="581" customWidth="1"/>
    <col min="4866" max="4866" width="43.42578125" style="581" customWidth="1"/>
    <col min="4867" max="4867" width="14.42578125" style="581" customWidth="1"/>
    <col min="4868" max="4868" width="15" style="581" customWidth="1"/>
    <col min="4869" max="5120" width="9.140625" style="581"/>
    <col min="5121" max="5121" width="5" style="581" customWidth="1"/>
    <col min="5122" max="5122" width="43.42578125" style="581" customWidth="1"/>
    <col min="5123" max="5123" width="14.42578125" style="581" customWidth="1"/>
    <col min="5124" max="5124" width="15" style="581" customWidth="1"/>
    <col min="5125" max="5376" width="9.140625" style="581"/>
    <col min="5377" max="5377" width="5" style="581" customWidth="1"/>
    <col min="5378" max="5378" width="43.42578125" style="581" customWidth="1"/>
    <col min="5379" max="5379" width="14.42578125" style="581" customWidth="1"/>
    <col min="5380" max="5380" width="15" style="581" customWidth="1"/>
    <col min="5381" max="5632" width="9.140625" style="581"/>
    <col min="5633" max="5633" width="5" style="581" customWidth="1"/>
    <col min="5634" max="5634" width="43.42578125" style="581" customWidth="1"/>
    <col min="5635" max="5635" width="14.42578125" style="581" customWidth="1"/>
    <col min="5636" max="5636" width="15" style="581" customWidth="1"/>
    <col min="5637" max="5888" width="9.140625" style="581"/>
    <col min="5889" max="5889" width="5" style="581" customWidth="1"/>
    <col min="5890" max="5890" width="43.42578125" style="581" customWidth="1"/>
    <col min="5891" max="5891" width="14.42578125" style="581" customWidth="1"/>
    <col min="5892" max="5892" width="15" style="581" customWidth="1"/>
    <col min="5893" max="6144" width="9.140625" style="581"/>
    <col min="6145" max="6145" width="5" style="581" customWidth="1"/>
    <col min="6146" max="6146" width="43.42578125" style="581" customWidth="1"/>
    <col min="6147" max="6147" width="14.42578125" style="581" customWidth="1"/>
    <col min="6148" max="6148" width="15" style="581" customWidth="1"/>
    <col min="6149" max="6400" width="9.140625" style="581"/>
    <col min="6401" max="6401" width="5" style="581" customWidth="1"/>
    <col min="6402" max="6402" width="43.42578125" style="581" customWidth="1"/>
    <col min="6403" max="6403" width="14.42578125" style="581" customWidth="1"/>
    <col min="6404" max="6404" width="15" style="581" customWidth="1"/>
    <col min="6405" max="6656" width="9.140625" style="581"/>
    <col min="6657" max="6657" width="5" style="581" customWidth="1"/>
    <col min="6658" max="6658" width="43.42578125" style="581" customWidth="1"/>
    <col min="6659" max="6659" width="14.42578125" style="581" customWidth="1"/>
    <col min="6660" max="6660" width="15" style="581" customWidth="1"/>
    <col min="6661" max="6912" width="9.140625" style="581"/>
    <col min="6913" max="6913" width="5" style="581" customWidth="1"/>
    <col min="6914" max="6914" width="43.42578125" style="581" customWidth="1"/>
    <col min="6915" max="6915" width="14.42578125" style="581" customWidth="1"/>
    <col min="6916" max="6916" width="15" style="581" customWidth="1"/>
    <col min="6917" max="7168" width="9.140625" style="581"/>
    <col min="7169" max="7169" width="5" style="581" customWidth="1"/>
    <col min="7170" max="7170" width="43.42578125" style="581" customWidth="1"/>
    <col min="7171" max="7171" width="14.42578125" style="581" customWidth="1"/>
    <col min="7172" max="7172" width="15" style="581" customWidth="1"/>
    <col min="7173" max="7424" width="9.140625" style="581"/>
    <col min="7425" max="7425" width="5" style="581" customWidth="1"/>
    <col min="7426" max="7426" width="43.42578125" style="581" customWidth="1"/>
    <col min="7427" max="7427" width="14.42578125" style="581" customWidth="1"/>
    <col min="7428" max="7428" width="15" style="581" customWidth="1"/>
    <col min="7429" max="7680" width="9.140625" style="581"/>
    <col min="7681" max="7681" width="5" style="581" customWidth="1"/>
    <col min="7682" max="7682" width="43.42578125" style="581" customWidth="1"/>
    <col min="7683" max="7683" width="14.42578125" style="581" customWidth="1"/>
    <col min="7684" max="7684" width="15" style="581" customWidth="1"/>
    <col min="7685" max="7936" width="9.140625" style="581"/>
    <col min="7937" max="7937" width="5" style="581" customWidth="1"/>
    <col min="7938" max="7938" width="43.42578125" style="581" customWidth="1"/>
    <col min="7939" max="7939" width="14.42578125" style="581" customWidth="1"/>
    <col min="7940" max="7940" width="15" style="581" customWidth="1"/>
    <col min="7941" max="8192" width="9.140625" style="581"/>
    <col min="8193" max="8193" width="5" style="581" customWidth="1"/>
    <col min="8194" max="8194" width="43.42578125" style="581" customWidth="1"/>
    <col min="8195" max="8195" width="14.42578125" style="581" customWidth="1"/>
    <col min="8196" max="8196" width="15" style="581" customWidth="1"/>
    <col min="8197" max="8448" width="9.140625" style="581"/>
    <col min="8449" max="8449" width="5" style="581" customWidth="1"/>
    <col min="8450" max="8450" width="43.42578125" style="581" customWidth="1"/>
    <col min="8451" max="8451" width="14.42578125" style="581" customWidth="1"/>
    <col min="8452" max="8452" width="15" style="581" customWidth="1"/>
    <col min="8453" max="8704" width="9.140625" style="581"/>
    <col min="8705" max="8705" width="5" style="581" customWidth="1"/>
    <col min="8706" max="8706" width="43.42578125" style="581" customWidth="1"/>
    <col min="8707" max="8707" width="14.42578125" style="581" customWidth="1"/>
    <col min="8708" max="8708" width="15" style="581" customWidth="1"/>
    <col min="8709" max="8960" width="9.140625" style="581"/>
    <col min="8961" max="8961" width="5" style="581" customWidth="1"/>
    <col min="8962" max="8962" width="43.42578125" style="581" customWidth="1"/>
    <col min="8963" max="8963" width="14.42578125" style="581" customWidth="1"/>
    <col min="8964" max="8964" width="15" style="581" customWidth="1"/>
    <col min="8965" max="9216" width="9.140625" style="581"/>
    <col min="9217" max="9217" width="5" style="581" customWidth="1"/>
    <col min="9218" max="9218" width="43.42578125" style="581" customWidth="1"/>
    <col min="9219" max="9219" width="14.42578125" style="581" customWidth="1"/>
    <col min="9220" max="9220" width="15" style="581" customWidth="1"/>
    <col min="9221" max="9472" width="9.140625" style="581"/>
    <col min="9473" max="9473" width="5" style="581" customWidth="1"/>
    <col min="9474" max="9474" width="43.42578125" style="581" customWidth="1"/>
    <col min="9475" max="9475" width="14.42578125" style="581" customWidth="1"/>
    <col min="9476" max="9476" width="15" style="581" customWidth="1"/>
    <col min="9477" max="9728" width="9.140625" style="581"/>
    <col min="9729" max="9729" width="5" style="581" customWidth="1"/>
    <col min="9730" max="9730" width="43.42578125" style="581" customWidth="1"/>
    <col min="9731" max="9731" width="14.42578125" style="581" customWidth="1"/>
    <col min="9732" max="9732" width="15" style="581" customWidth="1"/>
    <col min="9733" max="9984" width="9.140625" style="581"/>
    <col min="9985" max="9985" width="5" style="581" customWidth="1"/>
    <col min="9986" max="9986" width="43.42578125" style="581" customWidth="1"/>
    <col min="9987" max="9987" width="14.42578125" style="581" customWidth="1"/>
    <col min="9988" max="9988" width="15" style="581" customWidth="1"/>
    <col min="9989" max="10240" width="9.140625" style="581"/>
    <col min="10241" max="10241" width="5" style="581" customWidth="1"/>
    <col min="10242" max="10242" width="43.42578125" style="581" customWidth="1"/>
    <col min="10243" max="10243" width="14.42578125" style="581" customWidth="1"/>
    <col min="10244" max="10244" width="15" style="581" customWidth="1"/>
    <col min="10245" max="10496" width="9.140625" style="581"/>
    <col min="10497" max="10497" width="5" style="581" customWidth="1"/>
    <col min="10498" max="10498" width="43.42578125" style="581" customWidth="1"/>
    <col min="10499" max="10499" width="14.42578125" style="581" customWidth="1"/>
    <col min="10500" max="10500" width="15" style="581" customWidth="1"/>
    <col min="10501" max="10752" width="9.140625" style="581"/>
    <col min="10753" max="10753" width="5" style="581" customWidth="1"/>
    <col min="10754" max="10754" width="43.42578125" style="581" customWidth="1"/>
    <col min="10755" max="10755" width="14.42578125" style="581" customWidth="1"/>
    <col min="10756" max="10756" width="15" style="581" customWidth="1"/>
    <col min="10757" max="11008" width="9.140625" style="581"/>
    <col min="11009" max="11009" width="5" style="581" customWidth="1"/>
    <col min="11010" max="11010" width="43.42578125" style="581" customWidth="1"/>
    <col min="11011" max="11011" width="14.42578125" style="581" customWidth="1"/>
    <col min="11012" max="11012" width="15" style="581" customWidth="1"/>
    <col min="11013" max="11264" width="9.140625" style="581"/>
    <col min="11265" max="11265" width="5" style="581" customWidth="1"/>
    <col min="11266" max="11266" width="43.42578125" style="581" customWidth="1"/>
    <col min="11267" max="11267" width="14.42578125" style="581" customWidth="1"/>
    <col min="11268" max="11268" width="15" style="581" customWidth="1"/>
    <col min="11269" max="11520" width="9.140625" style="581"/>
    <col min="11521" max="11521" width="5" style="581" customWidth="1"/>
    <col min="11522" max="11522" width="43.42578125" style="581" customWidth="1"/>
    <col min="11523" max="11523" width="14.42578125" style="581" customWidth="1"/>
    <col min="11524" max="11524" width="15" style="581" customWidth="1"/>
    <col min="11525" max="11776" width="9.140625" style="581"/>
    <col min="11777" max="11777" width="5" style="581" customWidth="1"/>
    <col min="11778" max="11778" width="43.42578125" style="581" customWidth="1"/>
    <col min="11779" max="11779" width="14.42578125" style="581" customWidth="1"/>
    <col min="11780" max="11780" width="15" style="581" customWidth="1"/>
    <col min="11781" max="12032" width="9.140625" style="581"/>
    <col min="12033" max="12033" width="5" style="581" customWidth="1"/>
    <col min="12034" max="12034" width="43.42578125" style="581" customWidth="1"/>
    <col min="12035" max="12035" width="14.42578125" style="581" customWidth="1"/>
    <col min="12036" max="12036" width="15" style="581" customWidth="1"/>
    <col min="12037" max="12288" width="9.140625" style="581"/>
    <col min="12289" max="12289" width="5" style="581" customWidth="1"/>
    <col min="12290" max="12290" width="43.42578125" style="581" customWidth="1"/>
    <col min="12291" max="12291" width="14.42578125" style="581" customWidth="1"/>
    <col min="12292" max="12292" width="15" style="581" customWidth="1"/>
    <col min="12293" max="12544" width="9.140625" style="581"/>
    <col min="12545" max="12545" width="5" style="581" customWidth="1"/>
    <col min="12546" max="12546" width="43.42578125" style="581" customWidth="1"/>
    <col min="12547" max="12547" width="14.42578125" style="581" customWidth="1"/>
    <col min="12548" max="12548" width="15" style="581" customWidth="1"/>
    <col min="12549" max="12800" width="9.140625" style="581"/>
    <col min="12801" max="12801" width="5" style="581" customWidth="1"/>
    <col min="12802" max="12802" width="43.42578125" style="581" customWidth="1"/>
    <col min="12803" max="12803" width="14.42578125" style="581" customWidth="1"/>
    <col min="12804" max="12804" width="15" style="581" customWidth="1"/>
    <col min="12805" max="13056" width="9.140625" style="581"/>
    <col min="13057" max="13057" width="5" style="581" customWidth="1"/>
    <col min="13058" max="13058" width="43.42578125" style="581" customWidth="1"/>
    <col min="13059" max="13059" width="14.42578125" style="581" customWidth="1"/>
    <col min="13060" max="13060" width="15" style="581" customWidth="1"/>
    <col min="13061" max="13312" width="9.140625" style="581"/>
    <col min="13313" max="13313" width="5" style="581" customWidth="1"/>
    <col min="13314" max="13314" width="43.42578125" style="581" customWidth="1"/>
    <col min="13315" max="13315" width="14.42578125" style="581" customWidth="1"/>
    <col min="13316" max="13316" width="15" style="581" customWidth="1"/>
    <col min="13317" max="13568" width="9.140625" style="581"/>
    <col min="13569" max="13569" width="5" style="581" customWidth="1"/>
    <col min="13570" max="13570" width="43.42578125" style="581" customWidth="1"/>
    <col min="13571" max="13571" width="14.42578125" style="581" customWidth="1"/>
    <col min="13572" max="13572" width="15" style="581" customWidth="1"/>
    <col min="13573" max="13824" width="9.140625" style="581"/>
    <col min="13825" max="13825" width="5" style="581" customWidth="1"/>
    <col min="13826" max="13826" width="43.42578125" style="581" customWidth="1"/>
    <col min="13827" max="13827" width="14.42578125" style="581" customWidth="1"/>
    <col min="13828" max="13828" width="15" style="581" customWidth="1"/>
    <col min="13829" max="14080" width="9.140625" style="581"/>
    <col min="14081" max="14081" width="5" style="581" customWidth="1"/>
    <col min="14082" max="14082" width="43.42578125" style="581" customWidth="1"/>
    <col min="14083" max="14083" width="14.42578125" style="581" customWidth="1"/>
    <col min="14084" max="14084" width="15" style="581" customWidth="1"/>
    <col min="14085" max="14336" width="9.140625" style="581"/>
    <col min="14337" max="14337" width="5" style="581" customWidth="1"/>
    <col min="14338" max="14338" width="43.42578125" style="581" customWidth="1"/>
    <col min="14339" max="14339" width="14.42578125" style="581" customWidth="1"/>
    <col min="14340" max="14340" width="15" style="581" customWidth="1"/>
    <col min="14341" max="14592" width="9.140625" style="581"/>
    <col min="14593" max="14593" width="5" style="581" customWidth="1"/>
    <col min="14594" max="14594" width="43.42578125" style="581" customWidth="1"/>
    <col min="14595" max="14595" width="14.42578125" style="581" customWidth="1"/>
    <col min="14596" max="14596" width="15" style="581" customWidth="1"/>
    <col min="14597" max="14848" width="9.140625" style="581"/>
    <col min="14849" max="14849" width="5" style="581" customWidth="1"/>
    <col min="14850" max="14850" width="43.42578125" style="581" customWidth="1"/>
    <col min="14851" max="14851" width="14.42578125" style="581" customWidth="1"/>
    <col min="14852" max="14852" width="15" style="581" customWidth="1"/>
    <col min="14853" max="15104" width="9.140625" style="581"/>
    <col min="15105" max="15105" width="5" style="581" customWidth="1"/>
    <col min="15106" max="15106" width="43.42578125" style="581" customWidth="1"/>
    <col min="15107" max="15107" width="14.42578125" style="581" customWidth="1"/>
    <col min="15108" max="15108" width="15" style="581" customWidth="1"/>
    <col min="15109" max="15360" width="9.140625" style="581"/>
    <col min="15361" max="15361" width="5" style="581" customWidth="1"/>
    <col min="15362" max="15362" width="43.42578125" style="581" customWidth="1"/>
    <col min="15363" max="15363" width="14.42578125" style="581" customWidth="1"/>
    <col min="15364" max="15364" width="15" style="581" customWidth="1"/>
    <col min="15365" max="15616" width="9.140625" style="581"/>
    <col min="15617" max="15617" width="5" style="581" customWidth="1"/>
    <col min="15618" max="15618" width="43.42578125" style="581" customWidth="1"/>
    <col min="15619" max="15619" width="14.42578125" style="581" customWidth="1"/>
    <col min="15620" max="15620" width="15" style="581" customWidth="1"/>
    <col min="15621" max="15872" width="9.140625" style="581"/>
    <col min="15873" max="15873" width="5" style="581" customWidth="1"/>
    <col min="15874" max="15874" width="43.42578125" style="581" customWidth="1"/>
    <col min="15875" max="15875" width="14.42578125" style="581" customWidth="1"/>
    <col min="15876" max="15876" width="15" style="581" customWidth="1"/>
    <col min="15877" max="16128" width="9.140625" style="581"/>
    <col min="16129" max="16129" width="5" style="581" customWidth="1"/>
    <col min="16130" max="16130" width="43.42578125" style="581" customWidth="1"/>
    <col min="16131" max="16131" width="14.42578125" style="581" customWidth="1"/>
    <col min="16132" max="16132" width="15" style="581" customWidth="1"/>
    <col min="16133" max="16384" width="9.140625" style="581"/>
  </cols>
  <sheetData>
    <row r="1" spans="1:4" s="570" customFormat="1" ht="15.75" thickBot="1" x14ac:dyDescent="0.3">
      <c r="A1" s="569"/>
      <c r="D1" s="571" t="str">
        <f>'[2]2. tájékoztató tábla'!J1</f>
        <v>Forintban!</v>
      </c>
    </row>
    <row r="2" spans="1:4" s="521" customFormat="1" ht="48" customHeight="1" thickBot="1" x14ac:dyDescent="0.3">
      <c r="A2" s="572" t="s">
        <v>297</v>
      </c>
      <c r="B2" s="519" t="s">
        <v>84</v>
      </c>
      <c r="C2" s="519" t="s">
        <v>755</v>
      </c>
      <c r="D2" s="573" t="s">
        <v>756</v>
      </c>
    </row>
    <row r="3" spans="1:4" s="521" customFormat="1" ht="14.1" customHeight="1" thickBot="1" x14ac:dyDescent="0.3">
      <c r="A3" s="574">
        <v>1</v>
      </c>
      <c r="B3" s="575">
        <v>2</v>
      </c>
      <c r="C3" s="575">
        <v>3</v>
      </c>
      <c r="D3" s="576">
        <v>4</v>
      </c>
    </row>
    <row r="4" spans="1:4" ht="18" customHeight="1" x14ac:dyDescent="0.25">
      <c r="A4" s="577" t="s">
        <v>1</v>
      </c>
      <c r="B4" s="578" t="s">
        <v>757</v>
      </c>
      <c r="C4" s="579"/>
      <c r="D4" s="580"/>
    </row>
    <row r="5" spans="1:4" ht="18" customHeight="1" x14ac:dyDescent="0.25">
      <c r="A5" s="582" t="s">
        <v>7</v>
      </c>
      <c r="B5" s="583" t="s">
        <v>758</v>
      </c>
      <c r="C5" s="584"/>
      <c r="D5" s="585"/>
    </row>
    <row r="6" spans="1:4" ht="18" customHeight="1" x14ac:dyDescent="0.25">
      <c r="A6" s="582" t="s">
        <v>13</v>
      </c>
      <c r="B6" s="583" t="s">
        <v>759</v>
      </c>
      <c r="C6" s="584"/>
      <c r="D6" s="585"/>
    </row>
    <row r="7" spans="1:4" ht="18" customHeight="1" x14ac:dyDescent="0.25">
      <c r="A7" s="582" t="s">
        <v>15</v>
      </c>
      <c r="B7" s="583" t="s">
        <v>760</v>
      </c>
      <c r="C7" s="584"/>
      <c r="D7" s="585"/>
    </row>
    <row r="8" spans="1:4" ht="18" customHeight="1" x14ac:dyDescent="0.25">
      <c r="A8" s="582" t="s">
        <v>19</v>
      </c>
      <c r="B8" s="583" t="s">
        <v>761</v>
      </c>
      <c r="C8" s="584"/>
      <c r="D8" s="585"/>
    </row>
    <row r="9" spans="1:4" ht="18" customHeight="1" x14ac:dyDescent="0.25">
      <c r="A9" s="582" t="s">
        <v>26</v>
      </c>
      <c r="B9" s="583"/>
      <c r="C9" s="584"/>
      <c r="D9" s="585"/>
    </row>
    <row r="10" spans="1:4" ht="18" customHeight="1" x14ac:dyDescent="0.25">
      <c r="A10" s="582" t="s">
        <v>28</v>
      </c>
      <c r="B10" s="583"/>
      <c r="C10" s="584"/>
      <c r="D10" s="585"/>
    </row>
    <row r="11" spans="1:4" ht="18" customHeight="1" x14ac:dyDescent="0.25">
      <c r="A11" s="582" t="s">
        <v>30</v>
      </c>
      <c r="B11" s="583"/>
      <c r="C11" s="584"/>
      <c r="D11" s="585"/>
    </row>
    <row r="12" spans="1:4" ht="18" customHeight="1" x14ac:dyDescent="0.25">
      <c r="A12" s="582" t="s">
        <v>31</v>
      </c>
      <c r="B12" s="583"/>
      <c r="C12" s="584"/>
      <c r="D12" s="585"/>
    </row>
    <row r="13" spans="1:4" ht="18" customHeight="1" x14ac:dyDescent="0.25">
      <c r="A13" s="582" t="s">
        <v>36</v>
      </c>
      <c r="B13" s="583"/>
      <c r="C13" s="584"/>
      <c r="D13" s="585"/>
    </row>
    <row r="14" spans="1:4" ht="18" customHeight="1" x14ac:dyDescent="0.25">
      <c r="A14" s="582" t="s">
        <v>223</v>
      </c>
      <c r="B14" s="583"/>
      <c r="C14" s="584"/>
      <c r="D14" s="585"/>
    </row>
    <row r="15" spans="1:4" ht="18" customHeight="1" x14ac:dyDescent="0.25">
      <c r="A15" s="582" t="s">
        <v>224</v>
      </c>
      <c r="B15" s="583"/>
      <c r="C15" s="584"/>
      <c r="D15" s="585"/>
    </row>
    <row r="16" spans="1:4" ht="18" customHeight="1" x14ac:dyDescent="0.25">
      <c r="A16" s="582" t="s">
        <v>225</v>
      </c>
      <c r="B16" s="583"/>
      <c r="C16" s="584"/>
      <c r="D16" s="585"/>
    </row>
    <row r="17" spans="1:4" ht="18" customHeight="1" x14ac:dyDescent="0.25">
      <c r="A17" s="582" t="s">
        <v>228</v>
      </c>
      <c r="B17" s="586"/>
      <c r="C17" s="584"/>
      <c r="D17" s="585"/>
    </row>
    <row r="18" spans="1:4" ht="18" customHeight="1" x14ac:dyDescent="0.25">
      <c r="A18" s="582" t="s">
        <v>231</v>
      </c>
      <c r="B18" s="583"/>
      <c r="C18" s="584"/>
      <c r="D18" s="585"/>
    </row>
    <row r="19" spans="1:4" ht="18" customHeight="1" x14ac:dyDescent="0.25">
      <c r="A19" s="582" t="s">
        <v>234</v>
      </c>
      <c r="B19" s="583"/>
      <c r="C19" s="584"/>
      <c r="D19" s="585"/>
    </row>
    <row r="20" spans="1:4" ht="18" customHeight="1" x14ac:dyDescent="0.25">
      <c r="A20" s="582" t="s">
        <v>237</v>
      </c>
      <c r="B20" s="583"/>
      <c r="C20" s="584"/>
      <c r="D20" s="585"/>
    </row>
    <row r="21" spans="1:4" ht="18" customHeight="1" x14ac:dyDescent="0.25">
      <c r="A21" s="582" t="s">
        <v>240</v>
      </c>
      <c r="B21" s="583"/>
      <c r="C21" s="584"/>
      <c r="D21" s="585"/>
    </row>
    <row r="22" spans="1:4" ht="18" customHeight="1" x14ac:dyDescent="0.25">
      <c r="A22" s="582" t="s">
        <v>243</v>
      </c>
      <c r="B22" s="583"/>
      <c r="C22" s="584"/>
      <c r="D22" s="585"/>
    </row>
    <row r="23" spans="1:4" ht="18" customHeight="1" x14ac:dyDescent="0.25">
      <c r="A23" s="582" t="s">
        <v>246</v>
      </c>
      <c r="B23" s="583"/>
      <c r="C23" s="584"/>
      <c r="D23" s="585"/>
    </row>
    <row r="24" spans="1:4" ht="18" customHeight="1" x14ac:dyDescent="0.25">
      <c r="A24" s="582" t="s">
        <v>249</v>
      </c>
      <c r="B24" s="583"/>
      <c r="C24" s="584"/>
      <c r="D24" s="585"/>
    </row>
    <row r="25" spans="1:4" ht="18" customHeight="1" x14ac:dyDescent="0.25">
      <c r="A25" s="582" t="s">
        <v>251</v>
      </c>
      <c r="B25" s="583"/>
      <c r="C25" s="584"/>
      <c r="D25" s="585"/>
    </row>
    <row r="26" spans="1:4" ht="18" customHeight="1" x14ac:dyDescent="0.25">
      <c r="A26" s="582" t="s">
        <v>254</v>
      </c>
      <c r="B26" s="583"/>
      <c r="C26" s="584"/>
      <c r="D26" s="585"/>
    </row>
    <row r="27" spans="1:4" ht="18" customHeight="1" x14ac:dyDescent="0.25">
      <c r="A27" s="582" t="s">
        <v>257</v>
      </c>
      <c r="B27" s="583"/>
      <c r="C27" s="584"/>
      <c r="D27" s="585"/>
    </row>
    <row r="28" spans="1:4" ht="18" customHeight="1" x14ac:dyDescent="0.25">
      <c r="A28" s="582" t="s">
        <v>260</v>
      </c>
      <c r="B28" s="583"/>
      <c r="C28" s="584"/>
      <c r="D28" s="585"/>
    </row>
    <row r="29" spans="1:4" ht="18" customHeight="1" thickBot="1" x14ac:dyDescent="0.3">
      <c r="A29" s="587" t="s">
        <v>289</v>
      </c>
      <c r="B29" s="588"/>
      <c r="C29" s="589"/>
      <c r="D29" s="590"/>
    </row>
    <row r="30" spans="1:4" ht="18" customHeight="1" thickBot="1" x14ac:dyDescent="0.3">
      <c r="A30" s="591" t="s">
        <v>292</v>
      </c>
      <c r="B30" s="592" t="s">
        <v>298</v>
      </c>
      <c r="C30" s="593">
        <f>SUM(C4:C29)</f>
        <v>0</v>
      </c>
      <c r="D30" s="594">
        <f>SUM(D4:D29)</f>
        <v>0</v>
      </c>
    </row>
    <row r="31" spans="1:4" ht="25.5" customHeight="1" x14ac:dyDescent="0.25">
      <c r="A31" s="595"/>
      <c r="B31" s="740"/>
      <c r="C31" s="740"/>
      <c r="D31" s="740"/>
    </row>
  </sheetData>
  <mergeCells count="1">
    <mergeCell ref="B31:D31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A társulás által adott közvetett támogatások
(kedvezmények)
&amp;R&amp;"Times New Roman CE,Félkövér dőlt"&amp;12 11. melléklet
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34"/>
  <sheetViews>
    <sheetView topLeftCell="A7" zoomScale="120" zoomScaleNormal="120" zoomScaleSheetLayoutView="100" zoomScalePageLayoutView="120" workbookViewId="0">
      <selection activeCell="J20" sqref="J20:K25"/>
    </sheetView>
  </sheetViews>
  <sheetFormatPr defaultRowHeight="12.75" x14ac:dyDescent="0.25"/>
  <cols>
    <col min="1" max="1" width="24.7109375" style="475" customWidth="1"/>
    <col min="2" max="13" width="9.28515625" style="475" customWidth="1"/>
    <col min="14" max="254" width="9.140625" style="475"/>
    <col min="255" max="255" width="24.7109375" style="475" customWidth="1"/>
    <col min="256" max="267" width="9.28515625" style="475" customWidth="1"/>
    <col min="268" max="510" width="9.140625" style="475"/>
    <col min="511" max="511" width="24.7109375" style="475" customWidth="1"/>
    <col min="512" max="523" width="9.28515625" style="475" customWidth="1"/>
    <col min="524" max="766" width="9.140625" style="475"/>
    <col min="767" max="767" width="24.7109375" style="475" customWidth="1"/>
    <col min="768" max="779" width="9.28515625" style="475" customWidth="1"/>
    <col min="780" max="1022" width="9.140625" style="475"/>
    <col min="1023" max="1023" width="24.7109375" style="475" customWidth="1"/>
    <col min="1024" max="1035" width="9.28515625" style="475" customWidth="1"/>
    <col min="1036" max="1278" width="9.140625" style="475"/>
    <col min="1279" max="1279" width="24.7109375" style="475" customWidth="1"/>
    <col min="1280" max="1291" width="9.28515625" style="475" customWidth="1"/>
    <col min="1292" max="1534" width="9.140625" style="475"/>
    <col min="1535" max="1535" width="24.7109375" style="475" customWidth="1"/>
    <col min="1536" max="1547" width="9.28515625" style="475" customWidth="1"/>
    <col min="1548" max="1790" width="9.140625" style="475"/>
    <col min="1791" max="1791" width="24.7109375" style="475" customWidth="1"/>
    <col min="1792" max="1803" width="9.28515625" style="475" customWidth="1"/>
    <col min="1804" max="2046" width="9.140625" style="475"/>
    <col min="2047" max="2047" width="24.7109375" style="475" customWidth="1"/>
    <col min="2048" max="2059" width="9.28515625" style="475" customWidth="1"/>
    <col min="2060" max="2302" width="9.140625" style="475"/>
    <col min="2303" max="2303" width="24.7109375" style="475" customWidth="1"/>
    <col min="2304" max="2315" width="9.28515625" style="475" customWidth="1"/>
    <col min="2316" max="2558" width="9.140625" style="475"/>
    <col min="2559" max="2559" width="24.7109375" style="475" customWidth="1"/>
    <col min="2560" max="2571" width="9.28515625" style="475" customWidth="1"/>
    <col min="2572" max="2814" width="9.140625" style="475"/>
    <col min="2815" max="2815" width="24.7109375" style="475" customWidth="1"/>
    <col min="2816" max="2827" width="9.28515625" style="475" customWidth="1"/>
    <col min="2828" max="3070" width="9.140625" style="475"/>
    <col min="3071" max="3071" width="24.7109375" style="475" customWidth="1"/>
    <col min="3072" max="3083" width="9.28515625" style="475" customWidth="1"/>
    <col min="3084" max="3326" width="9.140625" style="475"/>
    <col min="3327" max="3327" width="24.7109375" style="475" customWidth="1"/>
    <col min="3328" max="3339" width="9.28515625" style="475" customWidth="1"/>
    <col min="3340" max="3582" width="9.140625" style="475"/>
    <col min="3583" max="3583" width="24.7109375" style="475" customWidth="1"/>
    <col min="3584" max="3595" width="9.28515625" style="475" customWidth="1"/>
    <col min="3596" max="3838" width="9.140625" style="475"/>
    <col min="3839" max="3839" width="24.7109375" style="475" customWidth="1"/>
    <col min="3840" max="3851" width="9.28515625" style="475" customWidth="1"/>
    <col min="3852" max="4094" width="9.140625" style="475"/>
    <col min="4095" max="4095" width="24.7109375" style="475" customWidth="1"/>
    <col min="4096" max="4107" width="9.28515625" style="475" customWidth="1"/>
    <col min="4108" max="4350" width="9.140625" style="475"/>
    <col min="4351" max="4351" width="24.7109375" style="475" customWidth="1"/>
    <col min="4352" max="4363" width="9.28515625" style="475" customWidth="1"/>
    <col min="4364" max="4606" width="9.140625" style="475"/>
    <col min="4607" max="4607" width="24.7109375" style="475" customWidth="1"/>
    <col min="4608" max="4619" width="9.28515625" style="475" customWidth="1"/>
    <col min="4620" max="4862" width="9.140625" style="475"/>
    <col min="4863" max="4863" width="24.7109375" style="475" customWidth="1"/>
    <col min="4864" max="4875" width="9.28515625" style="475" customWidth="1"/>
    <col min="4876" max="5118" width="9.140625" style="475"/>
    <col min="5119" max="5119" width="24.7109375" style="475" customWidth="1"/>
    <col min="5120" max="5131" width="9.28515625" style="475" customWidth="1"/>
    <col min="5132" max="5374" width="9.140625" style="475"/>
    <col min="5375" max="5375" width="24.7109375" style="475" customWidth="1"/>
    <col min="5376" max="5387" width="9.28515625" style="475" customWidth="1"/>
    <col min="5388" max="5630" width="9.140625" style="475"/>
    <col min="5631" max="5631" width="24.7109375" style="475" customWidth="1"/>
    <col min="5632" max="5643" width="9.28515625" style="475" customWidth="1"/>
    <col min="5644" max="5886" width="9.140625" style="475"/>
    <col min="5887" max="5887" width="24.7109375" style="475" customWidth="1"/>
    <col min="5888" max="5899" width="9.28515625" style="475" customWidth="1"/>
    <col min="5900" max="6142" width="9.140625" style="475"/>
    <col min="6143" max="6143" width="24.7109375" style="475" customWidth="1"/>
    <col min="6144" max="6155" width="9.28515625" style="475" customWidth="1"/>
    <col min="6156" max="6398" width="9.140625" style="475"/>
    <col min="6399" max="6399" width="24.7109375" style="475" customWidth="1"/>
    <col min="6400" max="6411" width="9.28515625" style="475" customWidth="1"/>
    <col min="6412" max="6654" width="9.140625" style="475"/>
    <col min="6655" max="6655" width="24.7109375" style="475" customWidth="1"/>
    <col min="6656" max="6667" width="9.28515625" style="475" customWidth="1"/>
    <col min="6668" max="6910" width="9.140625" style="475"/>
    <col min="6911" max="6911" width="24.7109375" style="475" customWidth="1"/>
    <col min="6912" max="6923" width="9.28515625" style="475" customWidth="1"/>
    <col min="6924" max="7166" width="9.140625" style="475"/>
    <col min="7167" max="7167" width="24.7109375" style="475" customWidth="1"/>
    <col min="7168" max="7179" width="9.28515625" style="475" customWidth="1"/>
    <col min="7180" max="7422" width="9.140625" style="475"/>
    <col min="7423" max="7423" width="24.7109375" style="475" customWidth="1"/>
    <col min="7424" max="7435" width="9.28515625" style="475" customWidth="1"/>
    <col min="7436" max="7678" width="9.140625" style="475"/>
    <col min="7679" max="7679" width="24.7109375" style="475" customWidth="1"/>
    <col min="7680" max="7691" width="9.28515625" style="475" customWidth="1"/>
    <col min="7692" max="7934" width="9.140625" style="475"/>
    <col min="7935" max="7935" width="24.7109375" style="475" customWidth="1"/>
    <col min="7936" max="7947" width="9.28515625" style="475" customWidth="1"/>
    <col min="7948" max="8190" width="9.140625" style="475"/>
    <col min="8191" max="8191" width="24.7109375" style="475" customWidth="1"/>
    <col min="8192" max="8203" width="9.28515625" style="475" customWidth="1"/>
    <col min="8204" max="8446" width="9.140625" style="475"/>
    <col min="8447" max="8447" width="24.7109375" style="475" customWidth="1"/>
    <col min="8448" max="8459" width="9.28515625" style="475" customWidth="1"/>
    <col min="8460" max="8702" width="9.140625" style="475"/>
    <col min="8703" max="8703" width="24.7109375" style="475" customWidth="1"/>
    <col min="8704" max="8715" width="9.28515625" style="475" customWidth="1"/>
    <col min="8716" max="8958" width="9.140625" style="475"/>
    <col min="8959" max="8959" width="24.7109375" style="475" customWidth="1"/>
    <col min="8960" max="8971" width="9.28515625" style="475" customWidth="1"/>
    <col min="8972" max="9214" width="9.140625" style="475"/>
    <col min="9215" max="9215" width="24.7109375" style="475" customWidth="1"/>
    <col min="9216" max="9227" width="9.28515625" style="475" customWidth="1"/>
    <col min="9228" max="9470" width="9.140625" style="475"/>
    <col min="9471" max="9471" width="24.7109375" style="475" customWidth="1"/>
    <col min="9472" max="9483" width="9.28515625" style="475" customWidth="1"/>
    <col min="9484" max="9726" width="9.140625" style="475"/>
    <col min="9727" max="9727" width="24.7109375" style="475" customWidth="1"/>
    <col min="9728" max="9739" width="9.28515625" style="475" customWidth="1"/>
    <col min="9740" max="9982" width="9.140625" style="475"/>
    <col min="9983" max="9983" width="24.7109375" style="475" customWidth="1"/>
    <col min="9984" max="9995" width="9.28515625" style="475" customWidth="1"/>
    <col min="9996" max="10238" width="9.140625" style="475"/>
    <col min="10239" max="10239" width="24.7109375" style="475" customWidth="1"/>
    <col min="10240" max="10251" width="9.28515625" style="475" customWidth="1"/>
    <col min="10252" max="10494" width="9.140625" style="475"/>
    <col min="10495" max="10495" width="24.7109375" style="475" customWidth="1"/>
    <col min="10496" max="10507" width="9.28515625" style="475" customWidth="1"/>
    <col min="10508" max="10750" width="9.140625" style="475"/>
    <col min="10751" max="10751" width="24.7109375" style="475" customWidth="1"/>
    <col min="10752" max="10763" width="9.28515625" style="475" customWidth="1"/>
    <col min="10764" max="11006" width="9.140625" style="475"/>
    <col min="11007" max="11007" width="24.7109375" style="475" customWidth="1"/>
    <col min="11008" max="11019" width="9.28515625" style="475" customWidth="1"/>
    <col min="11020" max="11262" width="9.140625" style="475"/>
    <col min="11263" max="11263" width="24.7109375" style="475" customWidth="1"/>
    <col min="11264" max="11275" width="9.28515625" style="475" customWidth="1"/>
    <col min="11276" max="11518" width="9.140625" style="475"/>
    <col min="11519" max="11519" width="24.7109375" style="475" customWidth="1"/>
    <col min="11520" max="11531" width="9.28515625" style="475" customWidth="1"/>
    <col min="11532" max="11774" width="9.140625" style="475"/>
    <col min="11775" max="11775" width="24.7109375" style="475" customWidth="1"/>
    <col min="11776" max="11787" width="9.28515625" style="475" customWidth="1"/>
    <col min="11788" max="12030" width="9.140625" style="475"/>
    <col min="12031" max="12031" width="24.7109375" style="475" customWidth="1"/>
    <col min="12032" max="12043" width="9.28515625" style="475" customWidth="1"/>
    <col min="12044" max="12286" width="9.140625" style="475"/>
    <col min="12287" max="12287" width="24.7109375" style="475" customWidth="1"/>
    <col min="12288" max="12299" width="9.28515625" style="475" customWidth="1"/>
    <col min="12300" max="12542" width="9.140625" style="475"/>
    <col min="12543" max="12543" width="24.7109375" style="475" customWidth="1"/>
    <col min="12544" max="12555" width="9.28515625" style="475" customWidth="1"/>
    <col min="12556" max="12798" width="9.140625" style="475"/>
    <col min="12799" max="12799" width="24.7109375" style="475" customWidth="1"/>
    <col min="12800" max="12811" width="9.28515625" style="475" customWidth="1"/>
    <col min="12812" max="13054" width="9.140625" style="475"/>
    <col min="13055" max="13055" width="24.7109375" style="475" customWidth="1"/>
    <col min="13056" max="13067" width="9.28515625" style="475" customWidth="1"/>
    <col min="13068" max="13310" width="9.140625" style="475"/>
    <col min="13311" max="13311" width="24.7109375" style="475" customWidth="1"/>
    <col min="13312" max="13323" width="9.28515625" style="475" customWidth="1"/>
    <col min="13324" max="13566" width="9.140625" style="475"/>
    <col min="13567" max="13567" width="24.7109375" style="475" customWidth="1"/>
    <col min="13568" max="13579" width="9.28515625" style="475" customWidth="1"/>
    <col min="13580" max="13822" width="9.140625" style="475"/>
    <col min="13823" max="13823" width="24.7109375" style="475" customWidth="1"/>
    <col min="13824" max="13835" width="9.28515625" style="475" customWidth="1"/>
    <col min="13836" max="14078" width="9.140625" style="475"/>
    <col min="14079" max="14079" width="24.7109375" style="475" customWidth="1"/>
    <col min="14080" max="14091" width="9.28515625" style="475" customWidth="1"/>
    <col min="14092" max="14334" width="9.140625" style="475"/>
    <col min="14335" max="14335" width="24.7109375" style="475" customWidth="1"/>
    <col min="14336" max="14347" width="9.28515625" style="475" customWidth="1"/>
    <col min="14348" max="14590" width="9.140625" style="475"/>
    <col min="14591" max="14591" width="24.7109375" style="475" customWidth="1"/>
    <col min="14592" max="14603" width="9.28515625" style="475" customWidth="1"/>
    <col min="14604" max="14846" width="9.140625" style="475"/>
    <col min="14847" max="14847" width="24.7109375" style="475" customWidth="1"/>
    <col min="14848" max="14859" width="9.28515625" style="475" customWidth="1"/>
    <col min="14860" max="15102" width="9.140625" style="475"/>
    <col min="15103" max="15103" width="24.7109375" style="475" customWidth="1"/>
    <col min="15104" max="15115" width="9.28515625" style="475" customWidth="1"/>
    <col min="15116" max="15358" width="9.140625" style="475"/>
    <col min="15359" max="15359" width="24.7109375" style="475" customWidth="1"/>
    <col min="15360" max="15371" width="9.28515625" style="475" customWidth="1"/>
    <col min="15372" max="15614" width="9.140625" style="475"/>
    <col min="15615" max="15615" width="24.7109375" style="475" customWidth="1"/>
    <col min="15616" max="15627" width="9.28515625" style="475" customWidth="1"/>
    <col min="15628" max="15870" width="9.140625" style="475"/>
    <col min="15871" max="15871" width="24.7109375" style="475" customWidth="1"/>
    <col min="15872" max="15883" width="9.28515625" style="475" customWidth="1"/>
    <col min="15884" max="16126" width="9.140625" style="475"/>
    <col min="16127" max="16127" width="24.7109375" style="475" customWidth="1"/>
    <col min="16128" max="16139" width="9.28515625" style="475" customWidth="1"/>
    <col min="16140" max="16384" width="9.140625" style="475"/>
  </cols>
  <sheetData>
    <row r="1" spans="1:16" ht="15" x14ac:dyDescent="0.25">
      <c r="A1" s="761" t="s">
        <v>762</v>
      </c>
      <c r="B1" s="761"/>
      <c r="C1" s="761"/>
      <c r="D1" s="761"/>
      <c r="E1" s="761"/>
      <c r="F1" s="761"/>
      <c r="G1" s="761"/>
      <c r="H1" s="762"/>
      <c r="I1" s="762"/>
      <c r="J1" s="762"/>
      <c r="K1" s="762"/>
      <c r="L1" s="762"/>
      <c r="M1" s="762"/>
    </row>
    <row r="2" spans="1:16" ht="15.75" x14ac:dyDescent="0.25">
      <c r="A2" s="763" t="s">
        <v>763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</row>
    <row r="3" spans="1:16" ht="15.95" customHeight="1" x14ac:dyDescent="0.25">
      <c r="A3" s="765" t="s">
        <v>764</v>
      </c>
      <c r="B3" s="765"/>
      <c r="C3" s="765"/>
      <c r="D3" s="766"/>
      <c r="E3" s="766"/>
      <c r="F3" s="766"/>
      <c r="G3" s="766"/>
      <c r="H3" s="766"/>
      <c r="I3" s="766"/>
      <c r="J3" s="766"/>
      <c r="K3" s="766"/>
      <c r="L3" s="766"/>
      <c r="M3" s="766"/>
    </row>
    <row r="4" spans="1:16" s="570" customFormat="1" ht="15.75" thickBot="1" x14ac:dyDescent="0.3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756" t="str">
        <f>'[3]2.2.sz.mell  '!I2</f>
        <v>Forintban!</v>
      </c>
      <c r="M4" s="756"/>
    </row>
    <row r="5" spans="1:16" s="570" customFormat="1" ht="17.25" customHeight="1" thickBot="1" x14ac:dyDescent="0.3">
      <c r="A5" s="749" t="s">
        <v>365</v>
      </c>
      <c r="B5" s="752" t="s">
        <v>385</v>
      </c>
      <c r="C5" s="752"/>
      <c r="D5" s="752"/>
      <c r="E5" s="752"/>
      <c r="F5" s="752"/>
      <c r="G5" s="752"/>
      <c r="H5" s="752"/>
      <c r="I5" s="752"/>
      <c r="J5" s="753" t="s">
        <v>405</v>
      </c>
      <c r="K5" s="753"/>
      <c r="L5" s="753"/>
      <c r="M5" s="753"/>
    </row>
    <row r="6" spans="1:16" s="478" customFormat="1" ht="18" customHeight="1" thickBot="1" x14ac:dyDescent="0.3">
      <c r="A6" s="750"/>
      <c r="B6" s="747" t="s">
        <v>765</v>
      </c>
      <c r="C6" s="746" t="s">
        <v>766</v>
      </c>
      <c r="D6" s="745" t="s">
        <v>767</v>
      </c>
      <c r="E6" s="745"/>
      <c r="F6" s="745"/>
      <c r="G6" s="745"/>
      <c r="H6" s="745"/>
      <c r="I6" s="745"/>
      <c r="J6" s="754"/>
      <c r="K6" s="754"/>
      <c r="L6" s="754"/>
      <c r="M6" s="754"/>
    </row>
    <row r="7" spans="1:16" s="478" customFormat="1" ht="18" customHeight="1" thickBot="1" x14ac:dyDescent="0.3">
      <c r="A7" s="750"/>
      <c r="B7" s="747"/>
      <c r="C7" s="746"/>
      <c r="D7" s="597" t="s">
        <v>765</v>
      </c>
      <c r="E7" s="597" t="s">
        <v>766</v>
      </c>
      <c r="F7" s="597" t="s">
        <v>765</v>
      </c>
      <c r="G7" s="597" t="s">
        <v>766</v>
      </c>
      <c r="H7" s="597" t="s">
        <v>765</v>
      </c>
      <c r="I7" s="597" t="s">
        <v>766</v>
      </c>
      <c r="J7" s="754"/>
      <c r="K7" s="754"/>
      <c r="L7" s="754"/>
      <c r="M7" s="754"/>
    </row>
    <row r="8" spans="1:16" s="481" customFormat="1" ht="42.95" customHeight="1" thickBot="1" x14ac:dyDescent="0.3">
      <c r="A8" s="751"/>
      <c r="B8" s="746" t="s">
        <v>768</v>
      </c>
      <c r="C8" s="746"/>
      <c r="D8" s="746" t="s">
        <v>788</v>
      </c>
      <c r="E8" s="746"/>
      <c r="F8" s="746" t="s">
        <v>789</v>
      </c>
      <c r="G8" s="746"/>
      <c r="H8" s="747" t="s">
        <v>790</v>
      </c>
      <c r="I8" s="747"/>
      <c r="J8" s="598" t="str">
        <f>+D8</f>
        <v>2021. előtt</v>
      </c>
      <c r="K8" s="597" t="str">
        <f>+F8</f>
        <v>2021. évi</v>
      </c>
      <c r="L8" s="598" t="s">
        <v>46</v>
      </c>
      <c r="M8" s="597" t="str">
        <f>CONCATENATE("Teljesítés 
%-a 
",[3]ALAPADATOK!A2,". dec. 31-ig")</f>
        <v>Teljesítés 
%-a 
2018. dec. 31-ig</v>
      </c>
    </row>
    <row r="9" spans="1:16" s="481" customFormat="1" ht="14.1" customHeight="1" thickBot="1" x14ac:dyDescent="0.3">
      <c r="A9" s="243">
        <v>1</v>
      </c>
      <c r="B9" s="244">
        <v>2</v>
      </c>
      <c r="C9" s="244">
        <v>3</v>
      </c>
      <c r="D9" s="245">
        <v>4</v>
      </c>
      <c r="E9" s="246">
        <v>5</v>
      </c>
      <c r="F9" s="246">
        <v>6</v>
      </c>
      <c r="G9" s="246">
        <v>7</v>
      </c>
      <c r="H9" s="244">
        <v>8</v>
      </c>
      <c r="I9" s="245">
        <v>9</v>
      </c>
      <c r="J9" s="245">
        <v>10</v>
      </c>
      <c r="K9" s="245">
        <v>11</v>
      </c>
      <c r="L9" s="245" t="s">
        <v>769</v>
      </c>
      <c r="M9" s="247" t="s">
        <v>770</v>
      </c>
    </row>
    <row r="10" spans="1:16" ht="12.95" customHeight="1" x14ac:dyDescent="0.25">
      <c r="A10" s="599" t="s">
        <v>366</v>
      </c>
      <c r="B10" s="600">
        <f>SUM(D10,F10,H10)</f>
        <v>0</v>
      </c>
      <c r="C10" s="600">
        <f>SUM(E10,G10,I10)</f>
        <v>0</v>
      </c>
      <c r="D10" s="601"/>
      <c r="E10" s="602"/>
      <c r="F10" s="601"/>
      <c r="G10" s="601"/>
      <c r="H10" s="603"/>
      <c r="I10" s="603"/>
      <c r="J10" s="603"/>
      <c r="K10" s="603"/>
      <c r="L10" s="604">
        <f t="shared" ref="L10:L17" si="0">J10+K10</f>
        <v>0</v>
      </c>
      <c r="M10" s="605" t="str">
        <f t="shared" ref="M10:M17" si="1">IF((C10&lt;&gt;0),ROUND((L10/C10)*100,1),"")</f>
        <v/>
      </c>
    </row>
    <row r="11" spans="1:16" ht="12.95" customHeight="1" x14ac:dyDescent="0.25">
      <c r="A11" s="606" t="s">
        <v>367</v>
      </c>
      <c r="B11" s="607">
        <f t="shared" ref="B11:C16" si="2">SUM(D11,F11,H11)</f>
        <v>0</v>
      </c>
      <c r="C11" s="608">
        <f t="shared" si="2"/>
        <v>0</v>
      </c>
      <c r="D11" s="608"/>
      <c r="E11" s="608"/>
      <c r="F11" s="608"/>
      <c r="G11" s="608"/>
      <c r="H11" s="608"/>
      <c r="I11" s="608"/>
      <c r="J11" s="608"/>
      <c r="K11" s="608"/>
      <c r="L11" s="609">
        <f t="shared" si="0"/>
        <v>0</v>
      </c>
      <c r="M11" s="610" t="str">
        <f t="shared" si="1"/>
        <v/>
      </c>
    </row>
    <row r="12" spans="1:16" ht="12.95" customHeight="1" x14ac:dyDescent="0.25">
      <c r="A12" s="611" t="s">
        <v>368</v>
      </c>
      <c r="B12" s="612">
        <f t="shared" si="2"/>
        <v>0</v>
      </c>
      <c r="C12" s="613">
        <f>SUM(E12,G12,I12)</f>
        <v>0</v>
      </c>
      <c r="D12" s="613"/>
      <c r="E12" s="613"/>
      <c r="F12" s="613"/>
      <c r="G12" s="613"/>
      <c r="H12" s="613"/>
      <c r="I12" s="613"/>
      <c r="J12" s="613"/>
      <c r="K12" s="613"/>
      <c r="L12" s="609">
        <f t="shared" si="0"/>
        <v>0</v>
      </c>
      <c r="M12" s="614" t="str">
        <f t="shared" si="1"/>
        <v/>
      </c>
      <c r="P12" s="475">
        <f>SUM(J12:K12)</f>
        <v>0</v>
      </c>
    </row>
    <row r="13" spans="1:16" ht="12.95" customHeight="1" x14ac:dyDescent="0.25">
      <c r="A13" s="611" t="s">
        <v>369</v>
      </c>
      <c r="B13" s="612">
        <f t="shared" si="2"/>
        <v>0</v>
      </c>
      <c r="C13" s="613">
        <f t="shared" si="2"/>
        <v>0</v>
      </c>
      <c r="D13" s="613"/>
      <c r="E13" s="613"/>
      <c r="F13" s="613"/>
      <c r="G13" s="613"/>
      <c r="H13" s="613"/>
      <c r="I13" s="613"/>
      <c r="J13" s="613"/>
      <c r="K13" s="613"/>
      <c r="L13" s="609">
        <f t="shared" si="0"/>
        <v>0</v>
      </c>
      <c r="M13" s="614" t="str">
        <f t="shared" si="1"/>
        <v/>
      </c>
      <c r="P13" s="475">
        <f t="shared" ref="P13:P16" si="3">SUM(J13:K13)</f>
        <v>0</v>
      </c>
    </row>
    <row r="14" spans="1:16" ht="12.95" customHeight="1" x14ac:dyDescent="0.25">
      <c r="A14" s="611" t="s">
        <v>370</v>
      </c>
      <c r="B14" s="612">
        <f t="shared" si="2"/>
        <v>0</v>
      </c>
      <c r="C14" s="613">
        <f t="shared" si="2"/>
        <v>0</v>
      </c>
      <c r="D14" s="613"/>
      <c r="E14" s="613"/>
      <c r="F14" s="613"/>
      <c r="G14" s="613"/>
      <c r="H14" s="613"/>
      <c r="I14" s="613"/>
      <c r="J14" s="613"/>
      <c r="K14" s="613"/>
      <c r="L14" s="609">
        <f t="shared" si="0"/>
        <v>0</v>
      </c>
      <c r="M14" s="614" t="str">
        <f t="shared" si="1"/>
        <v/>
      </c>
      <c r="P14" s="475">
        <f t="shared" si="3"/>
        <v>0</v>
      </c>
    </row>
    <row r="15" spans="1:16" ht="12.95" customHeight="1" x14ac:dyDescent="0.25">
      <c r="A15" s="611" t="s">
        <v>393</v>
      </c>
      <c r="B15" s="612">
        <f t="shared" si="2"/>
        <v>0</v>
      </c>
      <c r="C15" s="613">
        <f t="shared" si="2"/>
        <v>0</v>
      </c>
      <c r="D15" s="613"/>
      <c r="E15" s="613"/>
      <c r="F15" s="613"/>
      <c r="G15" s="613"/>
      <c r="H15" s="615"/>
      <c r="I15" s="615"/>
      <c r="J15" s="615"/>
      <c r="K15" s="615"/>
      <c r="L15" s="609">
        <f t="shared" si="0"/>
        <v>0</v>
      </c>
      <c r="M15" s="616" t="str">
        <f t="shared" si="1"/>
        <v/>
      </c>
      <c r="P15" s="475">
        <f t="shared" si="3"/>
        <v>0</v>
      </c>
    </row>
    <row r="16" spans="1:16" ht="12.95" customHeight="1" thickBot="1" x14ac:dyDescent="0.3">
      <c r="A16" s="617"/>
      <c r="B16" s="618">
        <f t="shared" si="2"/>
        <v>0</v>
      </c>
      <c r="C16" s="619">
        <f t="shared" si="2"/>
        <v>0</v>
      </c>
      <c r="D16" s="619"/>
      <c r="E16" s="619"/>
      <c r="F16" s="619"/>
      <c r="G16" s="619"/>
      <c r="H16" s="619"/>
      <c r="I16" s="619"/>
      <c r="J16" s="619"/>
      <c r="K16" s="619"/>
      <c r="L16" s="620">
        <f t="shared" si="0"/>
        <v>0</v>
      </c>
      <c r="M16" s="621" t="str">
        <f t="shared" si="1"/>
        <v/>
      </c>
      <c r="P16" s="475">
        <f t="shared" si="3"/>
        <v>0</v>
      </c>
    </row>
    <row r="17" spans="1:16" ht="12.95" customHeight="1" thickBot="1" x14ac:dyDescent="0.3">
      <c r="A17" s="622" t="s">
        <v>371</v>
      </c>
      <c r="B17" s="623">
        <f t="shared" ref="B17:K17" si="4">B10+SUM(B12:B16)</f>
        <v>0</v>
      </c>
      <c r="C17" s="623">
        <f t="shared" si="4"/>
        <v>0</v>
      </c>
      <c r="D17" s="623">
        <f t="shared" si="4"/>
        <v>0</v>
      </c>
      <c r="E17" s="623">
        <f t="shared" si="4"/>
        <v>0</v>
      </c>
      <c r="F17" s="623">
        <f t="shared" si="4"/>
        <v>0</v>
      </c>
      <c r="G17" s="623">
        <f t="shared" si="4"/>
        <v>0</v>
      </c>
      <c r="H17" s="623">
        <f t="shared" si="4"/>
        <v>0</v>
      </c>
      <c r="I17" s="623">
        <f t="shared" si="4"/>
        <v>0</v>
      </c>
      <c r="J17" s="623">
        <f t="shared" si="4"/>
        <v>0</v>
      </c>
      <c r="K17" s="623">
        <f t="shared" si="4"/>
        <v>0</v>
      </c>
      <c r="L17" s="623">
        <f t="shared" si="0"/>
        <v>0</v>
      </c>
      <c r="M17" s="624" t="str">
        <f t="shared" si="1"/>
        <v/>
      </c>
    </row>
    <row r="18" spans="1:16" ht="9.9499999999999993" customHeight="1" x14ac:dyDescent="0.25">
      <c r="A18" s="625"/>
      <c r="B18" s="626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7"/>
    </row>
    <row r="19" spans="1:16" ht="14.1" customHeight="1" thickBot="1" x14ac:dyDescent="0.3">
      <c r="A19" s="628" t="s">
        <v>771</v>
      </c>
      <c r="B19" s="629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</row>
    <row r="20" spans="1:16" ht="12.95" customHeight="1" x14ac:dyDescent="0.25">
      <c r="A20" s="631" t="s">
        <v>372</v>
      </c>
      <c r="B20" s="600">
        <f t="shared" ref="B20:C25" si="5">SUM(D20,F20,H20)</f>
        <v>0</v>
      </c>
      <c r="C20" s="601">
        <f t="shared" si="5"/>
        <v>0</v>
      </c>
      <c r="D20" s="601"/>
      <c r="E20" s="601"/>
      <c r="F20" s="601"/>
      <c r="G20" s="601"/>
      <c r="H20" s="601"/>
      <c r="I20" s="601"/>
      <c r="J20" s="601"/>
      <c r="K20" s="601"/>
      <c r="L20" s="632">
        <f t="shared" ref="L20:L26" si="6">J20+K20</f>
        <v>0</v>
      </c>
      <c r="M20" s="605" t="str">
        <f t="shared" ref="M20:M26" si="7">IF((C20&lt;&gt;0),ROUND((L20/C20)*100,1),"")</f>
        <v/>
      </c>
      <c r="P20" s="475">
        <f>SUM(J20:K20)</f>
        <v>0</v>
      </c>
    </row>
    <row r="21" spans="1:16" ht="12.95" customHeight="1" x14ac:dyDescent="0.25">
      <c r="A21" s="633" t="s">
        <v>373</v>
      </c>
      <c r="B21" s="607">
        <f t="shared" si="5"/>
        <v>0</v>
      </c>
      <c r="C21" s="613">
        <f t="shared" si="5"/>
        <v>0</v>
      </c>
      <c r="D21" s="613"/>
      <c r="E21" s="613"/>
      <c r="F21" s="613"/>
      <c r="G21" s="613"/>
      <c r="H21" s="613"/>
      <c r="I21" s="613"/>
      <c r="J21" s="613"/>
      <c r="K21" s="613"/>
      <c r="L21" s="609">
        <f t="shared" si="6"/>
        <v>0</v>
      </c>
      <c r="M21" s="614" t="str">
        <f t="shared" si="7"/>
        <v/>
      </c>
      <c r="P21" s="475">
        <f t="shared" ref="P21:P24" si="8">SUM(J21:K21)</f>
        <v>0</v>
      </c>
    </row>
    <row r="22" spans="1:16" ht="12.95" customHeight="1" x14ac:dyDescent="0.25">
      <c r="A22" s="633" t="s">
        <v>374</v>
      </c>
      <c r="B22" s="612">
        <f t="shared" si="5"/>
        <v>0</v>
      </c>
      <c r="C22" s="613">
        <f t="shared" si="5"/>
        <v>0</v>
      </c>
      <c r="D22" s="613"/>
      <c r="E22" s="613"/>
      <c r="F22" s="613"/>
      <c r="G22" s="613"/>
      <c r="H22" s="613"/>
      <c r="I22" s="613"/>
      <c r="J22" s="613"/>
      <c r="K22" s="613"/>
      <c r="L22" s="609">
        <f t="shared" si="6"/>
        <v>0</v>
      </c>
      <c r="M22" s="614" t="str">
        <f t="shared" si="7"/>
        <v/>
      </c>
      <c r="P22" s="475">
        <f t="shared" si="8"/>
        <v>0</v>
      </c>
    </row>
    <row r="23" spans="1:16" ht="12.95" customHeight="1" x14ac:dyDescent="0.25">
      <c r="A23" s="633" t="s">
        <v>375</v>
      </c>
      <c r="B23" s="612">
        <f t="shared" si="5"/>
        <v>0</v>
      </c>
      <c r="C23" s="613">
        <f t="shared" si="5"/>
        <v>0</v>
      </c>
      <c r="D23" s="613"/>
      <c r="E23" s="613"/>
      <c r="F23" s="613"/>
      <c r="G23" s="613"/>
      <c r="H23" s="613"/>
      <c r="I23" s="613"/>
      <c r="J23" s="613"/>
      <c r="K23" s="613"/>
      <c r="L23" s="609">
        <f t="shared" si="6"/>
        <v>0</v>
      </c>
      <c r="M23" s="614" t="str">
        <f t="shared" si="7"/>
        <v/>
      </c>
      <c r="P23" s="475">
        <f t="shared" si="8"/>
        <v>0</v>
      </c>
    </row>
    <row r="24" spans="1:16" ht="12.95" customHeight="1" x14ac:dyDescent="0.25">
      <c r="A24" s="634"/>
      <c r="B24" s="612">
        <f t="shared" si="5"/>
        <v>0</v>
      </c>
      <c r="C24" s="613">
        <f t="shared" si="5"/>
        <v>0</v>
      </c>
      <c r="D24" s="613"/>
      <c r="E24" s="613"/>
      <c r="F24" s="613"/>
      <c r="G24" s="613"/>
      <c r="H24" s="613"/>
      <c r="I24" s="613"/>
      <c r="J24" s="613"/>
      <c r="K24" s="613"/>
      <c r="L24" s="609">
        <f t="shared" si="6"/>
        <v>0</v>
      </c>
      <c r="M24" s="614" t="str">
        <f t="shared" si="7"/>
        <v/>
      </c>
      <c r="P24" s="475">
        <f t="shared" si="8"/>
        <v>0</v>
      </c>
    </row>
    <row r="25" spans="1:16" ht="12.95" customHeight="1" thickBot="1" x14ac:dyDescent="0.3">
      <c r="A25" s="635"/>
      <c r="B25" s="618">
        <f t="shared" si="5"/>
        <v>0</v>
      </c>
      <c r="C25" s="619">
        <f t="shared" si="5"/>
        <v>0</v>
      </c>
      <c r="D25" s="619"/>
      <c r="E25" s="619"/>
      <c r="F25" s="619"/>
      <c r="G25" s="619"/>
      <c r="H25" s="619"/>
      <c r="I25" s="619"/>
      <c r="J25" s="619"/>
      <c r="K25" s="619"/>
      <c r="L25" s="636">
        <f t="shared" si="6"/>
        <v>0</v>
      </c>
      <c r="M25" s="621" t="str">
        <f t="shared" si="7"/>
        <v/>
      </c>
    </row>
    <row r="26" spans="1:16" ht="14.1" customHeight="1" thickBot="1" x14ac:dyDescent="0.3">
      <c r="A26" s="637" t="s">
        <v>299</v>
      </c>
      <c r="B26" s="623">
        <f t="shared" ref="B26:K26" si="9">SUM(B20:B25)</f>
        <v>0</v>
      </c>
      <c r="C26" s="623">
        <f t="shared" si="9"/>
        <v>0</v>
      </c>
      <c r="D26" s="623">
        <f t="shared" si="9"/>
        <v>0</v>
      </c>
      <c r="E26" s="623">
        <f t="shared" si="9"/>
        <v>0</v>
      </c>
      <c r="F26" s="623">
        <f t="shared" si="9"/>
        <v>0</v>
      </c>
      <c r="G26" s="623">
        <f t="shared" si="9"/>
        <v>0</v>
      </c>
      <c r="H26" s="623">
        <f t="shared" si="9"/>
        <v>0</v>
      </c>
      <c r="I26" s="623">
        <f t="shared" si="9"/>
        <v>0</v>
      </c>
      <c r="J26" s="623">
        <f t="shared" si="9"/>
        <v>0</v>
      </c>
      <c r="K26" s="623">
        <f t="shared" si="9"/>
        <v>0</v>
      </c>
      <c r="L26" s="623">
        <f t="shared" si="6"/>
        <v>0</v>
      </c>
      <c r="M26" s="638" t="str">
        <f t="shared" si="7"/>
        <v/>
      </c>
    </row>
    <row r="27" spans="1:16" ht="11.1" customHeight="1" x14ac:dyDescent="0.25">
      <c r="A27" s="748" t="s">
        <v>772</v>
      </c>
      <c r="B27" s="748"/>
      <c r="C27" s="748"/>
      <c r="D27" s="748"/>
      <c r="E27" s="748"/>
      <c r="F27" s="748"/>
      <c r="G27" s="748"/>
      <c r="H27" s="748"/>
      <c r="I27" s="748"/>
      <c r="J27" s="748"/>
      <c r="K27" s="748"/>
      <c r="L27" s="748"/>
      <c r="M27" s="748"/>
    </row>
    <row r="28" spans="1:16" ht="6" customHeight="1" x14ac:dyDescent="0.25">
      <c r="A28" s="639"/>
      <c r="B28" s="639"/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</row>
    <row r="29" spans="1:16" ht="15" customHeight="1" x14ac:dyDescent="0.25">
      <c r="A29" s="755" t="s">
        <v>773</v>
      </c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</row>
    <row r="30" spans="1:16" ht="12" customHeight="1" thickBot="1" x14ac:dyDescent="0.3">
      <c r="A30" s="640"/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756" t="str">
        <f>L4</f>
        <v>Forintban!</v>
      </c>
      <c r="M30" s="756"/>
    </row>
    <row r="31" spans="1:16" ht="13.5" thickBot="1" x14ac:dyDescent="0.3">
      <c r="A31" s="757" t="s">
        <v>774</v>
      </c>
      <c r="B31" s="758"/>
      <c r="C31" s="758"/>
      <c r="D31" s="758"/>
      <c r="E31" s="758"/>
      <c r="F31" s="758"/>
      <c r="G31" s="758"/>
      <c r="H31" s="758"/>
      <c r="I31" s="758"/>
      <c r="J31" s="758"/>
      <c r="K31" s="641" t="s">
        <v>765</v>
      </c>
      <c r="L31" s="641" t="s">
        <v>766</v>
      </c>
      <c r="M31" s="641" t="s">
        <v>405</v>
      </c>
    </row>
    <row r="32" spans="1:16" x14ac:dyDescent="0.25">
      <c r="A32" s="759"/>
      <c r="B32" s="760"/>
      <c r="C32" s="760"/>
      <c r="D32" s="760"/>
      <c r="E32" s="760"/>
      <c r="F32" s="760"/>
      <c r="G32" s="760"/>
      <c r="H32" s="760"/>
      <c r="I32" s="760"/>
      <c r="J32" s="760"/>
      <c r="K32" s="602"/>
      <c r="L32" s="642"/>
      <c r="M32" s="642"/>
    </row>
    <row r="33" spans="1:13" ht="13.5" thickBot="1" x14ac:dyDescent="0.3">
      <c r="A33" s="741"/>
      <c r="B33" s="742"/>
      <c r="C33" s="742"/>
      <c r="D33" s="742"/>
      <c r="E33" s="742"/>
      <c r="F33" s="742"/>
      <c r="G33" s="742"/>
      <c r="H33" s="742"/>
      <c r="I33" s="742"/>
      <c r="J33" s="742"/>
      <c r="K33" s="643"/>
      <c r="L33" s="619"/>
      <c r="M33" s="619"/>
    </row>
    <row r="34" spans="1:13" ht="13.5" thickBot="1" x14ac:dyDescent="0.3">
      <c r="A34" s="743" t="s">
        <v>298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644">
        <f>SUM(K32:K33)</f>
        <v>0</v>
      </c>
      <c r="L34" s="644">
        <f>SUM(L32:L33)</f>
        <v>0</v>
      </c>
      <c r="M34" s="644">
        <f>SUM(M32:M33)</f>
        <v>0</v>
      </c>
    </row>
  </sheetData>
  <mergeCells count="22">
    <mergeCell ref="A32:J32"/>
    <mergeCell ref="A1:M1"/>
    <mergeCell ref="A2:M2"/>
    <mergeCell ref="A3:C3"/>
    <mergeCell ref="D3:M3"/>
    <mergeCell ref="L4:M4"/>
    <mergeCell ref="A33:J33"/>
    <mergeCell ref="A34:J34"/>
    <mergeCell ref="D6:I6"/>
    <mergeCell ref="B8:C8"/>
    <mergeCell ref="D8:E8"/>
    <mergeCell ref="F8:G8"/>
    <mergeCell ref="H8:I8"/>
    <mergeCell ref="A27:M27"/>
    <mergeCell ref="A5:A8"/>
    <mergeCell ref="B5:I5"/>
    <mergeCell ref="J5:M7"/>
    <mergeCell ref="B6:B7"/>
    <mergeCell ref="C6:C7"/>
    <mergeCell ref="A29:M29"/>
    <mergeCell ref="L30:M30"/>
    <mergeCell ref="A31:J31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90" fitToWidth="2" fitToHeight="2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0"/>
  <sheetViews>
    <sheetView zoomScale="120" zoomScaleNormal="120" zoomScaleSheetLayoutView="100" workbookViewId="0">
      <selection activeCell="G1" sqref="G1:L1048576"/>
    </sheetView>
  </sheetViews>
  <sheetFormatPr defaultRowHeight="15.75" x14ac:dyDescent="0.25"/>
  <cols>
    <col min="1" max="1" width="7.7109375" style="74" customWidth="1"/>
    <col min="2" max="2" width="56.85546875" style="74" bestFit="1" customWidth="1"/>
    <col min="3" max="3" width="13.28515625" style="75" customWidth="1"/>
    <col min="4" max="5" width="13.28515625" style="74" customWidth="1"/>
    <col min="6" max="6" width="7.7109375" style="15" customWidth="1"/>
    <col min="7" max="7" width="9.42578125" style="15" hidden="1" customWidth="1"/>
    <col min="8" max="12" width="9.140625" style="15" hidden="1" customWidth="1"/>
    <col min="13" max="13" width="9.140625" style="15" customWidth="1"/>
    <col min="14" max="254" width="9.140625" style="15"/>
    <col min="255" max="255" width="7.7109375" style="15" customWidth="1"/>
    <col min="256" max="256" width="56.85546875" style="15" bestFit="1" customWidth="1"/>
    <col min="257" max="259" width="13.28515625" style="15" customWidth="1"/>
    <col min="260" max="260" width="7.7109375" style="15" customWidth="1"/>
    <col min="261" max="510" width="9.140625" style="15"/>
    <col min="511" max="511" width="7.7109375" style="15" customWidth="1"/>
    <col min="512" max="512" width="56.85546875" style="15" bestFit="1" customWidth="1"/>
    <col min="513" max="515" width="13.28515625" style="15" customWidth="1"/>
    <col min="516" max="516" width="7.7109375" style="15" customWidth="1"/>
    <col min="517" max="766" width="9.140625" style="15"/>
    <col min="767" max="767" width="7.7109375" style="15" customWidth="1"/>
    <col min="768" max="768" width="56.85546875" style="15" bestFit="1" customWidth="1"/>
    <col min="769" max="771" width="13.28515625" style="15" customWidth="1"/>
    <col min="772" max="772" width="7.7109375" style="15" customWidth="1"/>
    <col min="773" max="1022" width="9.140625" style="15"/>
    <col min="1023" max="1023" width="7.7109375" style="15" customWidth="1"/>
    <col min="1024" max="1024" width="56.85546875" style="15" bestFit="1" customWidth="1"/>
    <col min="1025" max="1027" width="13.28515625" style="15" customWidth="1"/>
    <col min="1028" max="1028" width="7.7109375" style="15" customWidth="1"/>
    <col min="1029" max="1278" width="9.140625" style="15"/>
    <col min="1279" max="1279" width="7.7109375" style="15" customWidth="1"/>
    <col min="1280" max="1280" width="56.85546875" style="15" bestFit="1" customWidth="1"/>
    <col min="1281" max="1283" width="13.28515625" style="15" customWidth="1"/>
    <col min="1284" max="1284" width="7.7109375" style="15" customWidth="1"/>
    <col min="1285" max="1534" width="9.140625" style="15"/>
    <col min="1535" max="1535" width="7.7109375" style="15" customWidth="1"/>
    <col min="1536" max="1536" width="56.85546875" style="15" bestFit="1" customWidth="1"/>
    <col min="1537" max="1539" width="13.28515625" style="15" customWidth="1"/>
    <col min="1540" max="1540" width="7.7109375" style="15" customWidth="1"/>
    <col min="1541" max="1790" width="9.140625" style="15"/>
    <col min="1791" max="1791" width="7.7109375" style="15" customWidth="1"/>
    <col min="1792" max="1792" width="56.85546875" style="15" bestFit="1" customWidth="1"/>
    <col min="1793" max="1795" width="13.28515625" style="15" customWidth="1"/>
    <col min="1796" max="1796" width="7.7109375" style="15" customWidth="1"/>
    <col min="1797" max="2046" width="9.140625" style="15"/>
    <col min="2047" max="2047" width="7.7109375" style="15" customWidth="1"/>
    <col min="2048" max="2048" width="56.85546875" style="15" bestFit="1" customWidth="1"/>
    <col min="2049" max="2051" width="13.28515625" style="15" customWidth="1"/>
    <col min="2052" max="2052" width="7.7109375" style="15" customWidth="1"/>
    <col min="2053" max="2302" width="9.140625" style="15"/>
    <col min="2303" max="2303" width="7.7109375" style="15" customWidth="1"/>
    <col min="2304" max="2304" width="56.85546875" style="15" bestFit="1" customWidth="1"/>
    <col min="2305" max="2307" width="13.28515625" style="15" customWidth="1"/>
    <col min="2308" max="2308" width="7.7109375" style="15" customWidth="1"/>
    <col min="2309" max="2558" width="9.140625" style="15"/>
    <col min="2559" max="2559" width="7.7109375" style="15" customWidth="1"/>
    <col min="2560" max="2560" width="56.85546875" style="15" bestFit="1" customWidth="1"/>
    <col min="2561" max="2563" width="13.28515625" style="15" customWidth="1"/>
    <col min="2564" max="2564" width="7.7109375" style="15" customWidth="1"/>
    <col min="2565" max="2814" width="9.140625" style="15"/>
    <col min="2815" max="2815" width="7.7109375" style="15" customWidth="1"/>
    <col min="2816" max="2816" width="56.85546875" style="15" bestFit="1" customWidth="1"/>
    <col min="2817" max="2819" width="13.28515625" style="15" customWidth="1"/>
    <col min="2820" max="2820" width="7.7109375" style="15" customWidth="1"/>
    <col min="2821" max="3070" width="9.140625" style="15"/>
    <col min="3071" max="3071" width="7.7109375" style="15" customWidth="1"/>
    <col min="3072" max="3072" width="56.85546875" style="15" bestFit="1" customWidth="1"/>
    <col min="3073" max="3075" width="13.28515625" style="15" customWidth="1"/>
    <col min="3076" max="3076" width="7.7109375" style="15" customWidth="1"/>
    <col min="3077" max="3326" width="9.140625" style="15"/>
    <col min="3327" max="3327" width="7.7109375" style="15" customWidth="1"/>
    <col min="3328" max="3328" width="56.85546875" style="15" bestFit="1" customWidth="1"/>
    <col min="3329" max="3331" width="13.28515625" style="15" customWidth="1"/>
    <col min="3332" max="3332" width="7.7109375" style="15" customWidth="1"/>
    <col min="3333" max="3582" width="9.140625" style="15"/>
    <col min="3583" max="3583" width="7.7109375" style="15" customWidth="1"/>
    <col min="3584" max="3584" width="56.85546875" style="15" bestFit="1" customWidth="1"/>
    <col min="3585" max="3587" width="13.28515625" style="15" customWidth="1"/>
    <col min="3588" max="3588" width="7.7109375" style="15" customWidth="1"/>
    <col min="3589" max="3838" width="9.140625" style="15"/>
    <col min="3839" max="3839" width="7.7109375" style="15" customWidth="1"/>
    <col min="3840" max="3840" width="56.85546875" style="15" bestFit="1" customWidth="1"/>
    <col min="3841" max="3843" width="13.28515625" style="15" customWidth="1"/>
    <col min="3844" max="3844" width="7.7109375" style="15" customWidth="1"/>
    <col min="3845" max="4094" width="9.140625" style="15"/>
    <col min="4095" max="4095" width="7.7109375" style="15" customWidth="1"/>
    <col min="4096" max="4096" width="56.85546875" style="15" bestFit="1" customWidth="1"/>
    <col min="4097" max="4099" width="13.28515625" style="15" customWidth="1"/>
    <col min="4100" max="4100" width="7.7109375" style="15" customWidth="1"/>
    <col min="4101" max="4350" width="9.140625" style="15"/>
    <col min="4351" max="4351" width="7.7109375" style="15" customWidth="1"/>
    <col min="4352" max="4352" width="56.85546875" style="15" bestFit="1" customWidth="1"/>
    <col min="4353" max="4355" width="13.28515625" style="15" customWidth="1"/>
    <col min="4356" max="4356" width="7.7109375" style="15" customWidth="1"/>
    <col min="4357" max="4606" width="9.140625" style="15"/>
    <col min="4607" max="4607" width="7.7109375" style="15" customWidth="1"/>
    <col min="4608" max="4608" width="56.85546875" style="15" bestFit="1" customWidth="1"/>
    <col min="4609" max="4611" width="13.28515625" style="15" customWidth="1"/>
    <col min="4612" max="4612" width="7.7109375" style="15" customWidth="1"/>
    <col min="4613" max="4862" width="9.140625" style="15"/>
    <col min="4863" max="4863" width="7.7109375" style="15" customWidth="1"/>
    <col min="4864" max="4864" width="56.85546875" style="15" bestFit="1" customWidth="1"/>
    <col min="4865" max="4867" width="13.28515625" style="15" customWidth="1"/>
    <col min="4868" max="4868" width="7.7109375" style="15" customWidth="1"/>
    <col min="4869" max="5118" width="9.140625" style="15"/>
    <col min="5119" max="5119" width="7.7109375" style="15" customWidth="1"/>
    <col min="5120" max="5120" width="56.85546875" style="15" bestFit="1" customWidth="1"/>
    <col min="5121" max="5123" width="13.28515625" style="15" customWidth="1"/>
    <col min="5124" max="5124" width="7.7109375" style="15" customWidth="1"/>
    <col min="5125" max="5374" width="9.140625" style="15"/>
    <col min="5375" max="5375" width="7.7109375" style="15" customWidth="1"/>
    <col min="5376" max="5376" width="56.85546875" style="15" bestFit="1" customWidth="1"/>
    <col min="5377" max="5379" width="13.28515625" style="15" customWidth="1"/>
    <col min="5380" max="5380" width="7.7109375" style="15" customWidth="1"/>
    <col min="5381" max="5630" width="9.140625" style="15"/>
    <col min="5631" max="5631" width="7.7109375" style="15" customWidth="1"/>
    <col min="5632" max="5632" width="56.85546875" style="15" bestFit="1" customWidth="1"/>
    <col min="5633" max="5635" width="13.28515625" style="15" customWidth="1"/>
    <col min="5636" max="5636" width="7.7109375" style="15" customWidth="1"/>
    <col min="5637" max="5886" width="9.140625" style="15"/>
    <col min="5887" max="5887" width="7.7109375" style="15" customWidth="1"/>
    <col min="5888" max="5888" width="56.85546875" style="15" bestFit="1" customWidth="1"/>
    <col min="5889" max="5891" width="13.28515625" style="15" customWidth="1"/>
    <col min="5892" max="5892" width="7.7109375" style="15" customWidth="1"/>
    <col min="5893" max="6142" width="9.140625" style="15"/>
    <col min="6143" max="6143" width="7.7109375" style="15" customWidth="1"/>
    <col min="6144" max="6144" width="56.85546875" style="15" bestFit="1" customWidth="1"/>
    <col min="6145" max="6147" width="13.28515625" style="15" customWidth="1"/>
    <col min="6148" max="6148" width="7.7109375" style="15" customWidth="1"/>
    <col min="6149" max="6398" width="9.140625" style="15"/>
    <col min="6399" max="6399" width="7.7109375" style="15" customWidth="1"/>
    <col min="6400" max="6400" width="56.85546875" style="15" bestFit="1" customWidth="1"/>
    <col min="6401" max="6403" width="13.28515625" style="15" customWidth="1"/>
    <col min="6404" max="6404" width="7.7109375" style="15" customWidth="1"/>
    <col min="6405" max="6654" width="9.140625" style="15"/>
    <col min="6655" max="6655" width="7.7109375" style="15" customWidth="1"/>
    <col min="6656" max="6656" width="56.85546875" style="15" bestFit="1" customWidth="1"/>
    <col min="6657" max="6659" width="13.28515625" style="15" customWidth="1"/>
    <col min="6660" max="6660" width="7.7109375" style="15" customWidth="1"/>
    <col min="6661" max="6910" width="9.140625" style="15"/>
    <col min="6911" max="6911" width="7.7109375" style="15" customWidth="1"/>
    <col min="6912" max="6912" width="56.85546875" style="15" bestFit="1" customWidth="1"/>
    <col min="6913" max="6915" width="13.28515625" style="15" customWidth="1"/>
    <col min="6916" max="6916" width="7.7109375" style="15" customWidth="1"/>
    <col min="6917" max="7166" width="9.140625" style="15"/>
    <col min="7167" max="7167" width="7.7109375" style="15" customWidth="1"/>
    <col min="7168" max="7168" width="56.85546875" style="15" bestFit="1" customWidth="1"/>
    <col min="7169" max="7171" width="13.28515625" style="15" customWidth="1"/>
    <col min="7172" max="7172" width="7.7109375" style="15" customWidth="1"/>
    <col min="7173" max="7422" width="9.140625" style="15"/>
    <col min="7423" max="7423" width="7.7109375" style="15" customWidth="1"/>
    <col min="7424" max="7424" width="56.85546875" style="15" bestFit="1" customWidth="1"/>
    <col min="7425" max="7427" width="13.28515625" style="15" customWidth="1"/>
    <col min="7428" max="7428" width="7.7109375" style="15" customWidth="1"/>
    <col min="7429" max="7678" width="9.140625" style="15"/>
    <col min="7679" max="7679" width="7.7109375" style="15" customWidth="1"/>
    <col min="7680" max="7680" width="56.85546875" style="15" bestFit="1" customWidth="1"/>
    <col min="7681" max="7683" width="13.28515625" style="15" customWidth="1"/>
    <col min="7684" max="7684" width="7.7109375" style="15" customWidth="1"/>
    <col min="7685" max="7934" width="9.140625" style="15"/>
    <col min="7935" max="7935" width="7.7109375" style="15" customWidth="1"/>
    <col min="7936" max="7936" width="56.85546875" style="15" bestFit="1" customWidth="1"/>
    <col min="7937" max="7939" width="13.28515625" style="15" customWidth="1"/>
    <col min="7940" max="7940" width="7.7109375" style="15" customWidth="1"/>
    <col min="7941" max="8190" width="9.140625" style="15"/>
    <col min="8191" max="8191" width="7.7109375" style="15" customWidth="1"/>
    <col min="8192" max="8192" width="56.85546875" style="15" bestFit="1" customWidth="1"/>
    <col min="8193" max="8195" width="13.28515625" style="15" customWidth="1"/>
    <col min="8196" max="8196" width="7.7109375" style="15" customWidth="1"/>
    <col min="8197" max="8446" width="9.140625" style="15"/>
    <col min="8447" max="8447" width="7.7109375" style="15" customWidth="1"/>
    <col min="8448" max="8448" width="56.85546875" style="15" bestFit="1" customWidth="1"/>
    <col min="8449" max="8451" width="13.28515625" style="15" customWidth="1"/>
    <col min="8452" max="8452" width="7.7109375" style="15" customWidth="1"/>
    <col min="8453" max="8702" width="9.140625" style="15"/>
    <col min="8703" max="8703" width="7.7109375" style="15" customWidth="1"/>
    <col min="8704" max="8704" width="56.85546875" style="15" bestFit="1" customWidth="1"/>
    <col min="8705" max="8707" width="13.28515625" style="15" customWidth="1"/>
    <col min="8708" max="8708" width="7.7109375" style="15" customWidth="1"/>
    <col min="8709" max="8958" width="9.140625" style="15"/>
    <col min="8959" max="8959" width="7.7109375" style="15" customWidth="1"/>
    <col min="8960" max="8960" width="56.85546875" style="15" bestFit="1" customWidth="1"/>
    <col min="8961" max="8963" width="13.28515625" style="15" customWidth="1"/>
    <col min="8964" max="8964" width="7.7109375" style="15" customWidth="1"/>
    <col min="8965" max="9214" width="9.140625" style="15"/>
    <col min="9215" max="9215" width="7.7109375" style="15" customWidth="1"/>
    <col min="9216" max="9216" width="56.85546875" style="15" bestFit="1" customWidth="1"/>
    <col min="9217" max="9219" width="13.28515625" style="15" customWidth="1"/>
    <col min="9220" max="9220" width="7.7109375" style="15" customWidth="1"/>
    <col min="9221" max="9470" width="9.140625" style="15"/>
    <col min="9471" max="9471" width="7.7109375" style="15" customWidth="1"/>
    <col min="9472" max="9472" width="56.85546875" style="15" bestFit="1" customWidth="1"/>
    <col min="9473" max="9475" width="13.28515625" style="15" customWidth="1"/>
    <col min="9476" max="9476" width="7.7109375" style="15" customWidth="1"/>
    <col min="9477" max="9726" width="9.140625" style="15"/>
    <col min="9727" max="9727" width="7.7109375" style="15" customWidth="1"/>
    <col min="9728" max="9728" width="56.85546875" style="15" bestFit="1" customWidth="1"/>
    <col min="9729" max="9731" width="13.28515625" style="15" customWidth="1"/>
    <col min="9732" max="9732" width="7.7109375" style="15" customWidth="1"/>
    <col min="9733" max="9982" width="9.140625" style="15"/>
    <col min="9983" max="9983" width="7.7109375" style="15" customWidth="1"/>
    <col min="9984" max="9984" width="56.85546875" style="15" bestFit="1" customWidth="1"/>
    <col min="9985" max="9987" width="13.28515625" style="15" customWidth="1"/>
    <col min="9988" max="9988" width="7.7109375" style="15" customWidth="1"/>
    <col min="9989" max="10238" width="9.140625" style="15"/>
    <col min="10239" max="10239" width="7.7109375" style="15" customWidth="1"/>
    <col min="10240" max="10240" width="56.85546875" style="15" bestFit="1" customWidth="1"/>
    <col min="10241" max="10243" width="13.28515625" style="15" customWidth="1"/>
    <col min="10244" max="10244" width="7.7109375" style="15" customWidth="1"/>
    <col min="10245" max="10494" width="9.140625" style="15"/>
    <col min="10495" max="10495" width="7.7109375" style="15" customWidth="1"/>
    <col min="10496" max="10496" width="56.85546875" style="15" bestFit="1" customWidth="1"/>
    <col min="10497" max="10499" width="13.28515625" style="15" customWidth="1"/>
    <col min="10500" max="10500" width="7.7109375" style="15" customWidth="1"/>
    <col min="10501" max="10750" width="9.140625" style="15"/>
    <col min="10751" max="10751" width="7.7109375" style="15" customWidth="1"/>
    <col min="10752" max="10752" width="56.85546875" style="15" bestFit="1" customWidth="1"/>
    <col min="10753" max="10755" width="13.28515625" style="15" customWidth="1"/>
    <col min="10756" max="10756" width="7.7109375" style="15" customWidth="1"/>
    <col min="10757" max="11006" width="9.140625" style="15"/>
    <col min="11007" max="11007" width="7.7109375" style="15" customWidth="1"/>
    <col min="11008" max="11008" width="56.85546875" style="15" bestFit="1" customWidth="1"/>
    <col min="11009" max="11011" width="13.28515625" style="15" customWidth="1"/>
    <col min="11012" max="11012" width="7.7109375" style="15" customWidth="1"/>
    <col min="11013" max="11262" width="9.140625" style="15"/>
    <col min="11263" max="11263" width="7.7109375" style="15" customWidth="1"/>
    <col min="11264" max="11264" width="56.85546875" style="15" bestFit="1" customWidth="1"/>
    <col min="11265" max="11267" width="13.28515625" style="15" customWidth="1"/>
    <col min="11268" max="11268" width="7.7109375" style="15" customWidth="1"/>
    <col min="11269" max="11518" width="9.140625" style="15"/>
    <col min="11519" max="11519" width="7.7109375" style="15" customWidth="1"/>
    <col min="11520" max="11520" width="56.85546875" style="15" bestFit="1" customWidth="1"/>
    <col min="11521" max="11523" width="13.28515625" style="15" customWidth="1"/>
    <col min="11524" max="11524" width="7.7109375" style="15" customWidth="1"/>
    <col min="11525" max="11774" width="9.140625" style="15"/>
    <col min="11775" max="11775" width="7.7109375" style="15" customWidth="1"/>
    <col min="11776" max="11776" width="56.85546875" style="15" bestFit="1" customWidth="1"/>
    <col min="11777" max="11779" width="13.28515625" style="15" customWidth="1"/>
    <col min="11780" max="11780" width="7.7109375" style="15" customWidth="1"/>
    <col min="11781" max="12030" width="9.140625" style="15"/>
    <col min="12031" max="12031" width="7.7109375" style="15" customWidth="1"/>
    <col min="12032" max="12032" width="56.85546875" style="15" bestFit="1" customWidth="1"/>
    <col min="12033" max="12035" width="13.28515625" style="15" customWidth="1"/>
    <col min="12036" max="12036" width="7.7109375" style="15" customWidth="1"/>
    <col min="12037" max="12286" width="9.140625" style="15"/>
    <col min="12287" max="12287" width="7.7109375" style="15" customWidth="1"/>
    <col min="12288" max="12288" width="56.85546875" style="15" bestFit="1" customWidth="1"/>
    <col min="12289" max="12291" width="13.28515625" style="15" customWidth="1"/>
    <col min="12292" max="12292" width="7.7109375" style="15" customWidth="1"/>
    <col min="12293" max="12542" width="9.140625" style="15"/>
    <col min="12543" max="12543" width="7.7109375" style="15" customWidth="1"/>
    <col min="12544" max="12544" width="56.85546875" style="15" bestFit="1" customWidth="1"/>
    <col min="12545" max="12547" width="13.28515625" style="15" customWidth="1"/>
    <col min="12548" max="12548" width="7.7109375" style="15" customWidth="1"/>
    <col min="12549" max="12798" width="9.140625" style="15"/>
    <col min="12799" max="12799" width="7.7109375" style="15" customWidth="1"/>
    <col min="12800" max="12800" width="56.85546875" style="15" bestFit="1" customWidth="1"/>
    <col min="12801" max="12803" width="13.28515625" style="15" customWidth="1"/>
    <col min="12804" max="12804" width="7.7109375" style="15" customWidth="1"/>
    <col min="12805" max="13054" width="9.140625" style="15"/>
    <col min="13055" max="13055" width="7.7109375" style="15" customWidth="1"/>
    <col min="13056" max="13056" width="56.85546875" style="15" bestFit="1" customWidth="1"/>
    <col min="13057" max="13059" width="13.28515625" style="15" customWidth="1"/>
    <col min="13060" max="13060" width="7.7109375" style="15" customWidth="1"/>
    <col min="13061" max="13310" width="9.140625" style="15"/>
    <col min="13311" max="13311" width="7.7109375" style="15" customWidth="1"/>
    <col min="13312" max="13312" width="56.85546875" style="15" bestFit="1" customWidth="1"/>
    <col min="13313" max="13315" width="13.28515625" style="15" customWidth="1"/>
    <col min="13316" max="13316" width="7.7109375" style="15" customWidth="1"/>
    <col min="13317" max="13566" width="9.140625" style="15"/>
    <col min="13567" max="13567" width="7.7109375" style="15" customWidth="1"/>
    <col min="13568" max="13568" width="56.85546875" style="15" bestFit="1" customWidth="1"/>
    <col min="13569" max="13571" width="13.28515625" style="15" customWidth="1"/>
    <col min="13572" max="13572" width="7.7109375" style="15" customWidth="1"/>
    <col min="13573" max="13822" width="9.140625" style="15"/>
    <col min="13823" max="13823" width="7.7109375" style="15" customWidth="1"/>
    <col min="13824" max="13824" width="56.85546875" style="15" bestFit="1" customWidth="1"/>
    <col min="13825" max="13827" width="13.28515625" style="15" customWidth="1"/>
    <col min="13828" max="13828" width="7.7109375" style="15" customWidth="1"/>
    <col min="13829" max="14078" width="9.140625" style="15"/>
    <col min="14079" max="14079" width="7.7109375" style="15" customWidth="1"/>
    <col min="14080" max="14080" width="56.85546875" style="15" bestFit="1" customWidth="1"/>
    <col min="14081" max="14083" width="13.28515625" style="15" customWidth="1"/>
    <col min="14084" max="14084" width="7.7109375" style="15" customWidth="1"/>
    <col min="14085" max="14334" width="9.140625" style="15"/>
    <col min="14335" max="14335" width="7.7109375" style="15" customWidth="1"/>
    <col min="14336" max="14336" width="56.85546875" style="15" bestFit="1" customWidth="1"/>
    <col min="14337" max="14339" width="13.28515625" style="15" customWidth="1"/>
    <col min="14340" max="14340" width="7.7109375" style="15" customWidth="1"/>
    <col min="14341" max="14590" width="9.140625" style="15"/>
    <col min="14591" max="14591" width="7.7109375" style="15" customWidth="1"/>
    <col min="14592" max="14592" width="56.85546875" style="15" bestFit="1" customWidth="1"/>
    <col min="14593" max="14595" width="13.28515625" style="15" customWidth="1"/>
    <col min="14596" max="14596" width="7.7109375" style="15" customWidth="1"/>
    <col min="14597" max="14846" width="9.140625" style="15"/>
    <col min="14847" max="14847" width="7.7109375" style="15" customWidth="1"/>
    <col min="14848" max="14848" width="56.85546875" style="15" bestFit="1" customWidth="1"/>
    <col min="14849" max="14851" width="13.28515625" style="15" customWidth="1"/>
    <col min="14852" max="14852" width="7.7109375" style="15" customWidth="1"/>
    <col min="14853" max="15102" width="9.140625" style="15"/>
    <col min="15103" max="15103" width="7.7109375" style="15" customWidth="1"/>
    <col min="15104" max="15104" width="56.85546875" style="15" bestFit="1" customWidth="1"/>
    <col min="15105" max="15107" width="13.28515625" style="15" customWidth="1"/>
    <col min="15108" max="15108" width="7.7109375" style="15" customWidth="1"/>
    <col min="15109" max="15358" width="9.140625" style="15"/>
    <col min="15359" max="15359" width="7.7109375" style="15" customWidth="1"/>
    <col min="15360" max="15360" width="56.85546875" style="15" bestFit="1" customWidth="1"/>
    <col min="15361" max="15363" width="13.28515625" style="15" customWidth="1"/>
    <col min="15364" max="15364" width="7.7109375" style="15" customWidth="1"/>
    <col min="15365" max="15614" width="9.140625" style="15"/>
    <col min="15615" max="15615" width="7.7109375" style="15" customWidth="1"/>
    <col min="15616" max="15616" width="56.85546875" style="15" bestFit="1" customWidth="1"/>
    <col min="15617" max="15619" width="13.28515625" style="15" customWidth="1"/>
    <col min="15620" max="15620" width="7.7109375" style="15" customWidth="1"/>
    <col min="15621" max="15870" width="9.140625" style="15"/>
    <col min="15871" max="15871" width="7.7109375" style="15" customWidth="1"/>
    <col min="15872" max="15872" width="56.85546875" style="15" bestFit="1" customWidth="1"/>
    <col min="15873" max="15875" width="13.28515625" style="15" customWidth="1"/>
    <col min="15876" max="15876" width="7.7109375" style="15" customWidth="1"/>
    <col min="15877" max="16126" width="9.140625" style="15"/>
    <col min="16127" max="16127" width="7.7109375" style="15" customWidth="1"/>
    <col min="16128" max="16128" width="56.85546875" style="15" bestFit="1" customWidth="1"/>
    <col min="16129" max="16131" width="13.28515625" style="15" customWidth="1"/>
    <col min="16132" max="16132" width="7.7109375" style="15" customWidth="1"/>
    <col min="16133" max="16384" width="9.140625" style="15"/>
  </cols>
  <sheetData>
    <row r="1" spans="1:10" ht="15.95" customHeight="1" x14ac:dyDescent="0.25">
      <c r="A1" s="667" t="s">
        <v>81</v>
      </c>
      <c r="B1" s="667"/>
      <c r="C1" s="667"/>
      <c r="D1" s="667"/>
      <c r="E1" s="667"/>
    </row>
    <row r="2" spans="1:10" ht="15.95" customHeight="1" thickBot="1" x14ac:dyDescent="0.3">
      <c r="A2" s="666"/>
      <c r="B2" s="666"/>
      <c r="D2" s="166"/>
      <c r="E2" s="16" t="s">
        <v>323</v>
      </c>
    </row>
    <row r="3" spans="1:10" ht="38.1" customHeight="1" thickBot="1" x14ac:dyDescent="0.3">
      <c r="A3" s="17" t="s">
        <v>83</v>
      </c>
      <c r="B3" s="18" t="s">
        <v>84</v>
      </c>
      <c r="C3" s="18" t="s">
        <v>378</v>
      </c>
      <c r="D3" s="18" t="s">
        <v>383</v>
      </c>
      <c r="E3" s="18" t="s">
        <v>403</v>
      </c>
    </row>
    <row r="4" spans="1:10" s="23" customFormat="1" ht="12" customHeight="1" thickBot="1" x14ac:dyDescent="0.25">
      <c r="A4" s="10">
        <v>1</v>
      </c>
      <c r="B4" s="54">
        <v>2</v>
      </c>
      <c r="C4" s="54">
        <v>3</v>
      </c>
      <c r="D4" s="54">
        <v>4</v>
      </c>
      <c r="E4" s="168">
        <v>5</v>
      </c>
    </row>
    <row r="5" spans="1:10" s="26" customFormat="1" ht="12" customHeight="1" thickBot="1" x14ac:dyDescent="0.25">
      <c r="A5" s="24" t="s">
        <v>1</v>
      </c>
      <c r="B5" s="25" t="s">
        <v>312</v>
      </c>
      <c r="C5" s="169">
        <v>195884450</v>
      </c>
      <c r="D5" s="169">
        <v>197843294.5</v>
      </c>
      <c r="E5" s="170">
        <v>199821727.44499999</v>
      </c>
      <c r="G5" s="26">
        <f>'1.1.sz.mell.'!C5</f>
        <v>0</v>
      </c>
    </row>
    <row r="6" spans="1:10" s="26" customFormat="1" ht="12" customHeight="1" thickBot="1" x14ac:dyDescent="0.25">
      <c r="A6" s="24" t="s">
        <v>7</v>
      </c>
      <c r="B6" s="35" t="s">
        <v>218</v>
      </c>
      <c r="C6" s="169">
        <v>0</v>
      </c>
      <c r="D6" s="169">
        <v>0</v>
      </c>
      <c r="E6" s="170">
        <v>0</v>
      </c>
      <c r="G6" s="26">
        <f>'1.1.sz.mell.'!C6</f>
        <v>193945000</v>
      </c>
      <c r="H6" s="26">
        <f t="shared" ref="H6:J6" si="0">G6*1.01</f>
        <v>195884450</v>
      </c>
      <c r="I6" s="26">
        <f t="shared" si="0"/>
        <v>197843294.5</v>
      </c>
      <c r="J6" s="26">
        <f t="shared" si="0"/>
        <v>199821727.44499999</v>
      </c>
    </row>
    <row r="7" spans="1:10" s="26" customFormat="1" ht="12" customHeight="1" thickBot="1" x14ac:dyDescent="0.25">
      <c r="A7" s="24" t="s">
        <v>13</v>
      </c>
      <c r="B7" s="25" t="s">
        <v>263</v>
      </c>
      <c r="C7" s="169"/>
      <c r="D7" s="169"/>
      <c r="E7" s="170"/>
      <c r="G7" s="26">
        <f>'1.1.sz.mell.'!C13</f>
        <v>0</v>
      </c>
      <c r="H7" s="26">
        <f t="shared" ref="H7:J7" si="1">G7*1.01</f>
        <v>0</v>
      </c>
      <c r="I7" s="26">
        <f t="shared" si="1"/>
        <v>0</v>
      </c>
      <c r="J7" s="26">
        <f t="shared" si="1"/>
        <v>0</v>
      </c>
    </row>
    <row r="8" spans="1:10" s="26" customFormat="1" ht="12" customHeight="1" thickBot="1" x14ac:dyDescent="0.25">
      <c r="A8" s="24" t="s">
        <v>15</v>
      </c>
      <c r="B8" s="25" t="s">
        <v>45</v>
      </c>
      <c r="C8" s="169">
        <v>79369840</v>
      </c>
      <c r="D8" s="169">
        <v>80163538.400000006</v>
      </c>
      <c r="E8" s="170">
        <v>80965173.784000009</v>
      </c>
      <c r="G8" s="26">
        <f>'1.1.sz.mell.'!C27</f>
        <v>78584000</v>
      </c>
      <c r="H8" s="26">
        <f t="shared" ref="H8:J8" si="2">G8*1.01</f>
        <v>79369840</v>
      </c>
      <c r="I8" s="26">
        <f t="shared" si="2"/>
        <v>80163538.400000006</v>
      </c>
      <c r="J8" s="26">
        <f t="shared" si="2"/>
        <v>80965173.784000009</v>
      </c>
    </row>
    <row r="9" spans="1:10" s="26" customFormat="1" ht="12" customHeight="1" thickBot="1" x14ac:dyDescent="0.25">
      <c r="A9" s="24" t="s">
        <v>19</v>
      </c>
      <c r="B9" s="25" t="s">
        <v>266</v>
      </c>
      <c r="C9" s="169"/>
      <c r="D9" s="169"/>
      <c r="E9" s="170"/>
      <c r="G9" s="26">
        <f>'1.1.sz.mell.'!C39</f>
        <v>0</v>
      </c>
      <c r="H9" s="26">
        <f t="shared" ref="H9:J9" si="3">G9*1.01</f>
        <v>0</v>
      </c>
      <c r="I9" s="26">
        <f t="shared" si="3"/>
        <v>0</v>
      </c>
      <c r="J9" s="26">
        <f t="shared" si="3"/>
        <v>0</v>
      </c>
    </row>
    <row r="10" spans="1:10" s="26" customFormat="1" ht="12" customHeight="1" thickBot="1" x14ac:dyDescent="0.25">
      <c r="A10" s="24" t="s">
        <v>26</v>
      </c>
      <c r="B10" s="25" t="s">
        <v>313</v>
      </c>
      <c r="C10" s="169"/>
      <c r="D10" s="169"/>
      <c r="E10" s="170"/>
      <c r="G10" s="26">
        <f>'1.1.sz.mell.'!C45</f>
        <v>0</v>
      </c>
      <c r="H10" s="26">
        <f t="shared" ref="H10:J10" si="4">G10*1.01</f>
        <v>0</v>
      </c>
      <c r="I10" s="26">
        <f t="shared" si="4"/>
        <v>0</v>
      </c>
      <c r="J10" s="26">
        <f t="shared" si="4"/>
        <v>0</v>
      </c>
    </row>
    <row r="11" spans="1:10" s="26" customFormat="1" ht="12" customHeight="1" thickBot="1" x14ac:dyDescent="0.25">
      <c r="A11" s="24" t="s">
        <v>28</v>
      </c>
      <c r="B11" s="35" t="s">
        <v>314</v>
      </c>
      <c r="C11" s="169"/>
      <c r="D11" s="169"/>
      <c r="E11" s="170"/>
      <c r="G11" s="26">
        <f>'1.1.sz.mell.'!C50</f>
        <v>0</v>
      </c>
      <c r="H11" s="26">
        <f t="shared" ref="H11:J11" si="5">G11*1.01</f>
        <v>0</v>
      </c>
      <c r="I11" s="26">
        <f t="shared" si="5"/>
        <v>0</v>
      </c>
      <c r="J11" s="26">
        <f t="shared" si="5"/>
        <v>0</v>
      </c>
    </row>
    <row r="12" spans="1:10" s="26" customFormat="1" ht="12" customHeight="1" thickBot="1" x14ac:dyDescent="0.25">
      <c r="A12" s="24" t="s">
        <v>30</v>
      </c>
      <c r="B12" s="25" t="s">
        <v>315</v>
      </c>
      <c r="C12" s="171">
        <f>+C5+C6+C7+C8+C9+C10+C11</f>
        <v>275254290</v>
      </c>
      <c r="D12" s="171">
        <f>+D5+D6+D7+D8+D9+D10+D11</f>
        <v>278006832.89999998</v>
      </c>
      <c r="E12" s="14">
        <f>+E5+E6+E7+E8+E9+E10+E11</f>
        <v>280786901.22899997</v>
      </c>
      <c r="H12" s="26">
        <f t="shared" ref="H12:J12" si="6">G12*1.01</f>
        <v>0</v>
      </c>
      <c r="I12" s="26">
        <f t="shared" si="6"/>
        <v>0</v>
      </c>
      <c r="J12" s="26">
        <f t="shared" si="6"/>
        <v>0</v>
      </c>
    </row>
    <row r="13" spans="1:10" s="26" customFormat="1" ht="12" customHeight="1" thickBot="1" x14ac:dyDescent="0.25">
      <c r="A13" s="24" t="s">
        <v>31</v>
      </c>
      <c r="B13" s="25" t="s">
        <v>316</v>
      </c>
      <c r="C13" s="172">
        <f>C27-C12</f>
        <v>35485501.144999981</v>
      </c>
      <c r="D13" s="172">
        <f t="shared" ref="D13:E13" si="7">D27-D12</f>
        <v>35840356.156450033</v>
      </c>
      <c r="E13" s="172">
        <f t="shared" si="7"/>
        <v>36198759.718014538</v>
      </c>
      <c r="G13" s="26">
        <f>'1.1.sz.mell.'!C78</f>
        <v>36657429</v>
      </c>
      <c r="H13" s="26">
        <f t="shared" ref="H13:J13" si="8">G13*1.01</f>
        <v>37024003.289999999</v>
      </c>
      <c r="I13" s="26">
        <f t="shared" si="8"/>
        <v>37394243.322899997</v>
      </c>
      <c r="J13" s="26">
        <f t="shared" si="8"/>
        <v>37768185.756128997</v>
      </c>
    </row>
    <row r="14" spans="1:10" s="26" customFormat="1" ht="12" customHeight="1" thickBot="1" x14ac:dyDescent="0.25">
      <c r="A14" s="24" t="s">
        <v>36</v>
      </c>
      <c r="B14" s="25" t="s">
        <v>317</v>
      </c>
      <c r="C14" s="171">
        <f>+C12+C13</f>
        <v>310739791.14499998</v>
      </c>
      <c r="D14" s="171">
        <f>+D12+D13</f>
        <v>313847189.05645001</v>
      </c>
      <c r="E14" s="173">
        <f>+E12+E13</f>
        <v>316985660.94701451</v>
      </c>
    </row>
    <row r="15" spans="1:10" s="26" customFormat="1" ht="12" customHeight="1" x14ac:dyDescent="0.2">
      <c r="A15" s="174"/>
      <c r="B15" s="175"/>
      <c r="C15" s="176"/>
      <c r="D15" s="177"/>
      <c r="E15" s="178"/>
      <c r="G15" s="194"/>
      <c r="H15" s="194">
        <f>C27-C14</f>
        <v>0</v>
      </c>
      <c r="I15" s="194">
        <f t="shared" ref="I15:J15" si="9">D27-D14</f>
        <v>0</v>
      </c>
      <c r="J15" s="194">
        <f t="shared" si="9"/>
        <v>0</v>
      </c>
    </row>
    <row r="16" spans="1:10" s="26" customFormat="1" ht="12" customHeight="1" x14ac:dyDescent="0.2">
      <c r="A16" s="667" t="s">
        <v>198</v>
      </c>
      <c r="B16" s="667"/>
      <c r="C16" s="667"/>
      <c r="D16" s="667"/>
      <c r="E16" s="667"/>
    </row>
    <row r="17" spans="1:10" s="26" customFormat="1" ht="12" customHeight="1" thickBot="1" x14ac:dyDescent="0.25">
      <c r="A17" s="668" t="s">
        <v>199</v>
      </c>
      <c r="B17" s="668"/>
      <c r="C17" s="75"/>
      <c r="D17" s="166"/>
      <c r="E17" s="16" t="s">
        <v>323</v>
      </c>
    </row>
    <row r="18" spans="1:10" s="26" customFormat="1" ht="24" customHeight="1" thickBot="1" x14ac:dyDescent="0.25">
      <c r="A18" s="17" t="s">
        <v>297</v>
      </c>
      <c r="B18" s="18" t="s">
        <v>200</v>
      </c>
      <c r="C18" s="18" t="str">
        <f>+C3</f>
        <v>2022. évi</v>
      </c>
      <c r="D18" s="18" t="str">
        <f>+D3</f>
        <v>2023. évi</v>
      </c>
      <c r="E18" s="167" t="str">
        <f>+E3</f>
        <v>2024. évi</v>
      </c>
      <c r="F18" s="179"/>
    </row>
    <row r="19" spans="1:10" s="26" customFormat="1" ht="12" customHeight="1" thickBot="1" x14ac:dyDescent="0.25">
      <c r="A19" s="20">
        <v>1</v>
      </c>
      <c r="B19" s="21">
        <v>2</v>
      </c>
      <c r="C19" s="21">
        <v>3</v>
      </c>
      <c r="D19" s="21">
        <v>4</v>
      </c>
      <c r="E19" s="180">
        <v>5</v>
      </c>
      <c r="F19" s="179"/>
    </row>
    <row r="20" spans="1:10" s="26" customFormat="1" ht="15" customHeight="1" thickBot="1" x14ac:dyDescent="0.25">
      <c r="A20" s="24" t="s">
        <v>1</v>
      </c>
      <c r="B20" s="65" t="s">
        <v>318</v>
      </c>
      <c r="C20" s="169">
        <v>309238931.14499998</v>
      </c>
      <c r="D20" s="169">
        <v>312331320.45644999</v>
      </c>
      <c r="E20" s="46">
        <v>315454633.6610145</v>
      </c>
      <c r="F20" s="179"/>
      <c r="G20" s="26">
        <f>'1.1.sz.mell.'!C85+'1.1.sz.mell.'!C97</f>
        <v>307700429</v>
      </c>
      <c r="H20" s="26">
        <f>G20*1.005</f>
        <v>309238931.14499998</v>
      </c>
      <c r="I20" s="26">
        <f t="shared" ref="I20:J20" si="10">H20*1.01</f>
        <v>312331320.45644999</v>
      </c>
      <c r="J20" s="26">
        <f t="shared" si="10"/>
        <v>315454633.6610145</v>
      </c>
    </row>
    <row r="21" spans="1:10" ht="12" customHeight="1" thickBot="1" x14ac:dyDescent="0.3">
      <c r="A21" s="181" t="s">
        <v>7</v>
      </c>
      <c r="B21" s="182" t="s">
        <v>319</v>
      </c>
      <c r="C21" s="183">
        <f>+C22+C23+C24</f>
        <v>1500860</v>
      </c>
      <c r="D21" s="183">
        <f>+D22+D23+D24</f>
        <v>1515868.6</v>
      </c>
      <c r="E21" s="184">
        <f>+E22+E23+E24</f>
        <v>1531027.2860000001</v>
      </c>
      <c r="H21" s="26">
        <f t="shared" ref="H21:J21" si="11">G21*1.01</f>
        <v>0</v>
      </c>
      <c r="I21" s="26">
        <f t="shared" si="11"/>
        <v>0</v>
      </c>
      <c r="J21" s="26">
        <f t="shared" si="11"/>
        <v>0</v>
      </c>
    </row>
    <row r="22" spans="1:10" ht="12" customHeight="1" x14ac:dyDescent="0.25">
      <c r="A22" s="27" t="s">
        <v>8</v>
      </c>
      <c r="B22" s="2" t="s">
        <v>43</v>
      </c>
      <c r="C22" s="185">
        <v>1500860</v>
      </c>
      <c r="D22" s="185">
        <v>1515868.6</v>
      </c>
      <c r="E22" s="186">
        <v>1531027.2860000001</v>
      </c>
      <c r="G22" s="15">
        <f>'1.1.sz.mell.'!C92</f>
        <v>1486000</v>
      </c>
      <c r="H22" s="26">
        <f t="shared" ref="H22:J22" si="12">G22*1.01</f>
        <v>1500860</v>
      </c>
      <c r="I22" s="26">
        <f t="shared" si="12"/>
        <v>1515868.6</v>
      </c>
      <c r="J22" s="26">
        <f t="shared" si="12"/>
        <v>1531027.2860000001</v>
      </c>
    </row>
    <row r="23" spans="1:10" ht="12" customHeight="1" x14ac:dyDescent="0.25">
      <c r="A23" s="27" t="s">
        <v>10</v>
      </c>
      <c r="B23" s="66" t="s">
        <v>44</v>
      </c>
      <c r="C23" s="187"/>
      <c r="D23" s="187"/>
      <c r="E23" s="12"/>
    </row>
    <row r="24" spans="1:10" ht="12" customHeight="1" thickBot="1" x14ac:dyDescent="0.3">
      <c r="A24" s="27" t="s">
        <v>11</v>
      </c>
      <c r="B24" s="67" t="s">
        <v>206</v>
      </c>
      <c r="C24" s="187"/>
      <c r="D24" s="187"/>
      <c r="E24" s="12"/>
    </row>
    <row r="25" spans="1:10" ht="12" customHeight="1" thickBot="1" x14ac:dyDescent="0.3">
      <c r="A25" s="24" t="s">
        <v>13</v>
      </c>
      <c r="B25" s="5" t="s">
        <v>320</v>
      </c>
      <c r="C25" s="188">
        <f>+C20+C21</f>
        <v>310739791.14499998</v>
      </c>
      <c r="D25" s="188">
        <f>+D20+D21</f>
        <v>313847189.05645001</v>
      </c>
      <c r="E25" s="189">
        <f>+E20+E21</f>
        <v>316985660.94701451</v>
      </c>
    </row>
    <row r="26" spans="1:10" ht="15" customHeight="1" thickBot="1" x14ac:dyDescent="0.3">
      <c r="A26" s="24" t="s">
        <v>15</v>
      </c>
      <c r="B26" s="5" t="s">
        <v>321</v>
      </c>
      <c r="C26" s="190"/>
      <c r="D26" s="190"/>
      <c r="E26" s="191"/>
      <c r="F26" s="71"/>
      <c r="G26" s="15">
        <f>'1.1.sz.mell.'!C122</f>
        <v>0</v>
      </c>
    </row>
    <row r="27" spans="1:10" s="26" customFormat="1" ht="12.95" customHeight="1" thickBot="1" x14ac:dyDescent="0.25">
      <c r="A27" s="72" t="s">
        <v>19</v>
      </c>
      <c r="B27" s="73" t="s">
        <v>322</v>
      </c>
      <c r="C27" s="192">
        <f>+C25+C26</f>
        <v>310739791.14499998</v>
      </c>
      <c r="D27" s="192">
        <f>+D25+D26</f>
        <v>313847189.05645001</v>
      </c>
      <c r="E27" s="193">
        <f>+E25+E26</f>
        <v>316985660.94701451</v>
      </c>
      <c r="G27" s="194"/>
    </row>
    <row r="28" spans="1:10" x14ac:dyDescent="0.25">
      <c r="C28" s="74"/>
    </row>
    <row r="29" spans="1:10" x14ac:dyDescent="0.25">
      <c r="C29" s="74"/>
    </row>
    <row r="30" spans="1:10" x14ac:dyDescent="0.25">
      <c r="C30" s="74"/>
    </row>
    <row r="31" spans="1:10" ht="16.5" customHeight="1" x14ac:dyDescent="0.25">
      <c r="C31" s="231"/>
      <c r="D31" s="231"/>
      <c r="E31" s="231"/>
    </row>
    <row r="32" spans="1:10" x14ac:dyDescent="0.25">
      <c r="C32" s="74"/>
    </row>
    <row r="33" spans="3:6" x14ac:dyDescent="0.25">
      <c r="C33" s="74"/>
    </row>
    <row r="34" spans="3:6" s="74" customFormat="1" x14ac:dyDescent="0.25">
      <c r="F34" s="15"/>
    </row>
    <row r="35" spans="3:6" s="74" customFormat="1" x14ac:dyDescent="0.25">
      <c r="F35" s="15"/>
    </row>
    <row r="36" spans="3:6" s="74" customFormat="1" x14ac:dyDescent="0.25">
      <c r="F36" s="15"/>
    </row>
    <row r="37" spans="3:6" s="74" customFormat="1" x14ac:dyDescent="0.25">
      <c r="F37" s="15"/>
    </row>
    <row r="38" spans="3:6" s="74" customFormat="1" x14ac:dyDescent="0.25">
      <c r="F38" s="15"/>
    </row>
    <row r="39" spans="3:6" s="74" customFormat="1" x14ac:dyDescent="0.25">
      <c r="F39" s="15"/>
    </row>
    <row r="40" spans="3:6" s="74" customFormat="1" x14ac:dyDescent="0.25">
      <c r="F40" s="15"/>
    </row>
  </sheetData>
  <mergeCells count="4">
    <mergeCell ref="A1:E1"/>
    <mergeCell ref="A2:B2"/>
    <mergeCell ref="A16:E16"/>
    <mergeCell ref="A17:B17"/>
  </mergeCells>
  <phoneticPr fontId="33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CE,Félkövér"&amp;12VÖLGYSÉGI ÖNKORMÁNYZATOK TÁRSULÁSA
2017. ÉVI KÖLTSÉGVETÉSI ÉVET KÖVETŐ 3 ÉV
 TERVEZETT BEVÉTELEI, KIADÁSAI&amp;R&amp;"Times New Roman CE,Félkövér dőlt" 5.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9"/>
  <sheetViews>
    <sheetView view="pageBreakPreview" zoomScale="130" zoomScaleNormal="100" zoomScaleSheetLayoutView="130" workbookViewId="0">
      <selection activeCell="J5" sqref="J5:K5"/>
    </sheetView>
  </sheetViews>
  <sheetFormatPr defaultColWidth="9.140625" defaultRowHeight="12.75" x14ac:dyDescent="0.2"/>
  <cols>
    <col min="1" max="1" width="25.42578125" style="143" bestFit="1" customWidth="1"/>
    <col min="2" max="4" width="9.140625" style="143"/>
    <col min="5" max="5" width="8.28515625" style="143" bestFit="1" customWidth="1"/>
    <col min="6" max="16384" width="9.140625" style="143"/>
  </cols>
  <sheetData>
    <row r="1" spans="1:13" x14ac:dyDescent="0.2">
      <c r="A1" s="772" t="s">
        <v>307</v>
      </c>
      <c r="B1" s="767" t="s">
        <v>308</v>
      </c>
      <c r="C1" s="767"/>
      <c r="D1" s="767"/>
      <c r="E1" s="768"/>
      <c r="F1" s="767" t="s">
        <v>309</v>
      </c>
      <c r="G1" s="767"/>
      <c r="H1" s="767"/>
      <c r="I1" s="768"/>
      <c r="J1" s="767" t="s">
        <v>308</v>
      </c>
      <c r="K1" s="767"/>
      <c r="L1" s="767"/>
      <c r="M1" s="768"/>
    </row>
    <row r="2" spans="1:13" x14ac:dyDescent="0.2">
      <c r="A2" s="773"/>
      <c r="B2" s="769">
        <v>44197</v>
      </c>
      <c r="C2" s="770"/>
      <c r="D2" s="770"/>
      <c r="E2" s="771"/>
      <c r="F2" s="769">
        <v>44197</v>
      </c>
      <c r="G2" s="770"/>
      <c r="H2" s="770"/>
      <c r="I2" s="771"/>
      <c r="J2" s="769">
        <v>44197</v>
      </c>
      <c r="K2" s="770"/>
      <c r="L2" s="770"/>
      <c r="M2" s="771"/>
    </row>
    <row r="3" spans="1:13" ht="25.5" x14ac:dyDescent="0.2">
      <c r="A3" s="774"/>
      <c r="B3" s="144" t="s">
        <v>301</v>
      </c>
      <c r="C3" s="145" t="s">
        <v>302</v>
      </c>
      <c r="D3" s="146" t="s">
        <v>311</v>
      </c>
      <c r="E3" s="146" t="s">
        <v>46</v>
      </c>
      <c r="F3" s="144" t="s">
        <v>301</v>
      </c>
      <c r="G3" s="145" t="s">
        <v>302</v>
      </c>
      <c r="H3" s="146" t="s">
        <v>311</v>
      </c>
      <c r="I3" s="146" t="s">
        <v>46</v>
      </c>
      <c r="J3" s="144" t="s">
        <v>301</v>
      </c>
      <c r="K3" s="145" t="s">
        <v>302</v>
      </c>
      <c r="L3" s="146" t="s">
        <v>311</v>
      </c>
      <c r="M3" s="146" t="s">
        <v>46</v>
      </c>
    </row>
    <row r="4" spans="1:13" x14ac:dyDescent="0.2">
      <c r="A4" s="147"/>
      <c r="B4" s="148"/>
      <c r="C4" s="148"/>
      <c r="D4" s="148"/>
      <c r="E4" s="157"/>
      <c r="F4" s="148"/>
      <c r="G4" s="157"/>
      <c r="H4" s="148"/>
      <c r="I4" s="157"/>
      <c r="J4" s="148"/>
      <c r="K4" s="157"/>
      <c r="L4" s="148"/>
      <c r="M4" s="157"/>
    </row>
    <row r="5" spans="1:13" x14ac:dyDescent="0.2">
      <c r="A5" s="150" t="s">
        <v>310</v>
      </c>
      <c r="B5" s="151">
        <v>51</v>
      </c>
      <c r="C5" s="151">
        <v>9</v>
      </c>
      <c r="D5" s="151">
        <v>0</v>
      </c>
      <c r="E5" s="152">
        <f>SUM(B5:D5)</f>
        <v>60</v>
      </c>
      <c r="F5" s="153">
        <v>3</v>
      </c>
      <c r="G5" s="154"/>
      <c r="H5" s="153"/>
      <c r="I5" s="154">
        <f>SUM(F5:H5)</f>
        <v>3</v>
      </c>
      <c r="J5" s="151">
        <f>B5+F5</f>
        <v>54</v>
      </c>
      <c r="K5" s="151">
        <f t="shared" ref="K5:L5" si="0">C5+G5</f>
        <v>9</v>
      </c>
      <c r="L5" s="151">
        <f t="shared" si="0"/>
        <v>0</v>
      </c>
      <c r="M5" s="155">
        <f>J5+K5+L5</f>
        <v>63</v>
      </c>
    </row>
    <row r="6" spans="1:13" ht="13.5" thickBot="1" x14ac:dyDescent="0.25">
      <c r="A6" s="156"/>
      <c r="B6" s="149"/>
      <c r="C6" s="149"/>
      <c r="D6" s="149"/>
      <c r="E6" s="158"/>
      <c r="F6" s="149"/>
      <c r="G6" s="157"/>
      <c r="H6" s="149"/>
      <c r="I6" s="158"/>
      <c r="J6" s="148"/>
      <c r="K6" s="158"/>
      <c r="L6" s="148"/>
      <c r="M6" s="162"/>
    </row>
    <row r="7" spans="1:13" ht="13.5" thickBot="1" x14ac:dyDescent="0.25">
      <c r="A7" s="163" t="s">
        <v>46</v>
      </c>
      <c r="B7" s="160">
        <f>SUM(B5:B6)</f>
        <v>51</v>
      </c>
      <c r="C7" s="159">
        <f t="shared" ref="C7:I7" si="1">SUM(C5:C6)</f>
        <v>9</v>
      </c>
      <c r="D7" s="159">
        <f t="shared" si="1"/>
        <v>0</v>
      </c>
      <c r="E7" s="159">
        <f t="shared" si="1"/>
        <v>60</v>
      </c>
      <c r="F7" s="159">
        <f t="shared" si="1"/>
        <v>3</v>
      </c>
      <c r="G7" s="159">
        <f t="shared" si="1"/>
        <v>0</v>
      </c>
      <c r="H7" s="159">
        <f t="shared" si="1"/>
        <v>0</v>
      </c>
      <c r="I7" s="159">
        <f t="shared" si="1"/>
        <v>3</v>
      </c>
      <c r="J7" s="159">
        <f t="shared" ref="J7:M7" si="2">SUM(J5:J6)</f>
        <v>54</v>
      </c>
      <c r="K7" s="159">
        <f t="shared" si="2"/>
        <v>9</v>
      </c>
      <c r="L7" s="159">
        <f t="shared" si="2"/>
        <v>0</v>
      </c>
      <c r="M7" s="165">
        <f t="shared" si="2"/>
        <v>63</v>
      </c>
    </row>
    <row r="8" spans="1:13" x14ac:dyDescent="0.2">
      <c r="A8" s="161"/>
      <c r="B8" s="157"/>
      <c r="C8" s="157"/>
      <c r="D8" s="157"/>
      <c r="J8" s="157"/>
      <c r="K8" s="157"/>
      <c r="L8" s="157"/>
      <c r="M8" s="164"/>
    </row>
    <row r="9" spans="1:13" x14ac:dyDescent="0.2">
      <c r="A9" s="161"/>
      <c r="J9" s="157"/>
      <c r="K9" s="157"/>
      <c r="L9" s="157"/>
      <c r="M9" s="157"/>
    </row>
  </sheetData>
  <mergeCells count="7">
    <mergeCell ref="J1:M1"/>
    <mergeCell ref="J2:M2"/>
    <mergeCell ref="F2:I2"/>
    <mergeCell ref="A1:A3"/>
    <mergeCell ref="B1:E1"/>
    <mergeCell ref="F1:I1"/>
    <mergeCell ref="B2:E2"/>
  </mergeCells>
  <printOptions horizontalCentered="1"/>
  <pageMargins left="0.23622047244094491" right="0.23622047244094491" top="1.3385826771653544" bottom="0.74803149606299213" header="0.31496062992125984" footer="0.31496062992125984"/>
  <pageSetup paperSize="9" orientation="landscape" r:id="rId1"/>
  <headerFooter>
    <oddHeader>&amp;C&amp;"-,Félkövér"&amp;14Bonyhádi Gondozási &amp;16Központ
2021. évi engedélyezett létszám&amp;R7. 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128"/>
  <sheetViews>
    <sheetView view="pageBreakPreview" topLeftCell="A51" zoomScale="130" zoomScaleNormal="120" zoomScaleSheetLayoutView="130" workbookViewId="0">
      <selection activeCell="F66" sqref="F66"/>
    </sheetView>
  </sheetViews>
  <sheetFormatPr defaultRowHeight="15.75" x14ac:dyDescent="0.25"/>
  <cols>
    <col min="1" max="1" width="8.140625" style="74" customWidth="1"/>
    <col min="2" max="2" width="65.140625" style="74" customWidth="1"/>
    <col min="3" max="6" width="12" style="75" customWidth="1"/>
    <col min="7" max="8" width="9.140625" style="15"/>
    <col min="9" max="10" width="12.5703125" style="278" bestFit="1" customWidth="1"/>
    <col min="11" max="11" width="11.7109375" style="278" bestFit="1" customWidth="1"/>
    <col min="12" max="12" width="12.5703125" style="278" bestFit="1" customWidth="1"/>
    <col min="13" max="13" width="6.28515625" style="278" bestFit="1" customWidth="1"/>
    <col min="14" max="14" width="12.5703125" style="278" bestFit="1" customWidth="1"/>
    <col min="15" max="15" width="19" style="15" bestFit="1" customWidth="1"/>
    <col min="16" max="257" width="9.140625" style="15"/>
    <col min="258" max="258" width="8.140625" style="15" customWidth="1"/>
    <col min="259" max="259" width="78.5703125" style="15" customWidth="1"/>
    <col min="260" max="260" width="18.5703125" style="15" customWidth="1"/>
    <col min="261" max="261" width="7.7109375" style="15" customWidth="1"/>
    <col min="262" max="513" width="9.140625" style="15"/>
    <col min="514" max="514" width="8.140625" style="15" customWidth="1"/>
    <col min="515" max="515" width="78.5703125" style="15" customWidth="1"/>
    <col min="516" max="516" width="18.5703125" style="15" customWidth="1"/>
    <col min="517" max="517" width="7.7109375" style="15" customWidth="1"/>
    <col min="518" max="769" width="9.140625" style="15"/>
    <col min="770" max="770" width="8.140625" style="15" customWidth="1"/>
    <col min="771" max="771" width="78.5703125" style="15" customWidth="1"/>
    <col min="772" max="772" width="18.5703125" style="15" customWidth="1"/>
    <col min="773" max="773" width="7.7109375" style="15" customWidth="1"/>
    <col min="774" max="1025" width="9.140625" style="15"/>
    <col min="1026" max="1026" width="8.140625" style="15" customWidth="1"/>
    <col min="1027" max="1027" width="78.5703125" style="15" customWidth="1"/>
    <col min="1028" max="1028" width="18.5703125" style="15" customWidth="1"/>
    <col min="1029" max="1029" width="7.7109375" style="15" customWidth="1"/>
    <col min="1030" max="1281" width="9.140625" style="15"/>
    <col min="1282" max="1282" width="8.140625" style="15" customWidth="1"/>
    <col min="1283" max="1283" width="78.5703125" style="15" customWidth="1"/>
    <col min="1284" max="1284" width="18.5703125" style="15" customWidth="1"/>
    <col min="1285" max="1285" width="7.7109375" style="15" customWidth="1"/>
    <col min="1286" max="1537" width="9.140625" style="15"/>
    <col min="1538" max="1538" width="8.140625" style="15" customWidth="1"/>
    <col min="1539" max="1539" width="78.5703125" style="15" customWidth="1"/>
    <col min="1540" max="1540" width="18.5703125" style="15" customWidth="1"/>
    <col min="1541" max="1541" width="7.7109375" style="15" customWidth="1"/>
    <col min="1542" max="1793" width="9.140625" style="15"/>
    <col min="1794" max="1794" width="8.140625" style="15" customWidth="1"/>
    <col min="1795" max="1795" width="78.5703125" style="15" customWidth="1"/>
    <col min="1796" max="1796" width="18.5703125" style="15" customWidth="1"/>
    <col min="1797" max="1797" width="7.7109375" style="15" customWidth="1"/>
    <col min="1798" max="2049" width="9.140625" style="15"/>
    <col min="2050" max="2050" width="8.140625" style="15" customWidth="1"/>
    <col min="2051" max="2051" width="78.5703125" style="15" customWidth="1"/>
    <col min="2052" max="2052" width="18.5703125" style="15" customWidth="1"/>
    <col min="2053" max="2053" width="7.7109375" style="15" customWidth="1"/>
    <col min="2054" max="2305" width="9.140625" style="15"/>
    <col min="2306" max="2306" width="8.140625" style="15" customWidth="1"/>
    <col min="2307" max="2307" width="78.5703125" style="15" customWidth="1"/>
    <col min="2308" max="2308" width="18.5703125" style="15" customWidth="1"/>
    <col min="2309" max="2309" width="7.7109375" style="15" customWidth="1"/>
    <col min="2310" max="2561" width="9.140625" style="15"/>
    <col min="2562" max="2562" width="8.140625" style="15" customWidth="1"/>
    <col min="2563" max="2563" width="78.5703125" style="15" customWidth="1"/>
    <col min="2564" max="2564" width="18.5703125" style="15" customWidth="1"/>
    <col min="2565" max="2565" width="7.7109375" style="15" customWidth="1"/>
    <col min="2566" max="2817" width="9.140625" style="15"/>
    <col min="2818" max="2818" width="8.140625" style="15" customWidth="1"/>
    <col min="2819" max="2819" width="78.5703125" style="15" customWidth="1"/>
    <col min="2820" max="2820" width="18.5703125" style="15" customWidth="1"/>
    <col min="2821" max="2821" width="7.7109375" style="15" customWidth="1"/>
    <col min="2822" max="3073" width="9.140625" style="15"/>
    <col min="3074" max="3074" width="8.140625" style="15" customWidth="1"/>
    <col min="3075" max="3075" width="78.5703125" style="15" customWidth="1"/>
    <col min="3076" max="3076" width="18.5703125" style="15" customWidth="1"/>
    <col min="3077" max="3077" width="7.7109375" style="15" customWidth="1"/>
    <col min="3078" max="3329" width="9.140625" style="15"/>
    <col min="3330" max="3330" width="8.140625" style="15" customWidth="1"/>
    <col min="3331" max="3331" width="78.5703125" style="15" customWidth="1"/>
    <col min="3332" max="3332" width="18.5703125" style="15" customWidth="1"/>
    <col min="3333" max="3333" width="7.7109375" style="15" customWidth="1"/>
    <col min="3334" max="3585" width="9.140625" style="15"/>
    <col min="3586" max="3586" width="8.140625" style="15" customWidth="1"/>
    <col min="3587" max="3587" width="78.5703125" style="15" customWidth="1"/>
    <col min="3588" max="3588" width="18.5703125" style="15" customWidth="1"/>
    <col min="3589" max="3589" width="7.7109375" style="15" customWidth="1"/>
    <col min="3590" max="3841" width="9.140625" style="15"/>
    <col min="3842" max="3842" width="8.140625" style="15" customWidth="1"/>
    <col min="3843" max="3843" width="78.5703125" style="15" customWidth="1"/>
    <col min="3844" max="3844" width="18.5703125" style="15" customWidth="1"/>
    <col min="3845" max="3845" width="7.7109375" style="15" customWidth="1"/>
    <col min="3846" max="4097" width="9.140625" style="15"/>
    <col min="4098" max="4098" width="8.140625" style="15" customWidth="1"/>
    <col min="4099" max="4099" width="78.5703125" style="15" customWidth="1"/>
    <col min="4100" max="4100" width="18.5703125" style="15" customWidth="1"/>
    <col min="4101" max="4101" width="7.7109375" style="15" customWidth="1"/>
    <col min="4102" max="4353" width="9.140625" style="15"/>
    <col min="4354" max="4354" width="8.140625" style="15" customWidth="1"/>
    <col min="4355" max="4355" width="78.5703125" style="15" customWidth="1"/>
    <col min="4356" max="4356" width="18.5703125" style="15" customWidth="1"/>
    <col min="4357" max="4357" width="7.7109375" style="15" customWidth="1"/>
    <col min="4358" max="4609" width="9.140625" style="15"/>
    <col min="4610" max="4610" width="8.140625" style="15" customWidth="1"/>
    <col min="4611" max="4611" width="78.5703125" style="15" customWidth="1"/>
    <col min="4612" max="4612" width="18.5703125" style="15" customWidth="1"/>
    <col min="4613" max="4613" width="7.7109375" style="15" customWidth="1"/>
    <col min="4614" max="4865" width="9.140625" style="15"/>
    <col min="4866" max="4866" width="8.140625" style="15" customWidth="1"/>
    <col min="4867" max="4867" width="78.5703125" style="15" customWidth="1"/>
    <col min="4868" max="4868" width="18.5703125" style="15" customWidth="1"/>
    <col min="4869" max="4869" width="7.7109375" style="15" customWidth="1"/>
    <col min="4870" max="5121" width="9.140625" style="15"/>
    <col min="5122" max="5122" width="8.140625" style="15" customWidth="1"/>
    <col min="5123" max="5123" width="78.5703125" style="15" customWidth="1"/>
    <col min="5124" max="5124" width="18.5703125" style="15" customWidth="1"/>
    <col min="5125" max="5125" width="7.7109375" style="15" customWidth="1"/>
    <col min="5126" max="5377" width="9.140625" style="15"/>
    <col min="5378" max="5378" width="8.140625" style="15" customWidth="1"/>
    <col min="5379" max="5379" width="78.5703125" style="15" customWidth="1"/>
    <col min="5380" max="5380" width="18.5703125" style="15" customWidth="1"/>
    <col min="5381" max="5381" width="7.7109375" style="15" customWidth="1"/>
    <col min="5382" max="5633" width="9.140625" style="15"/>
    <col min="5634" max="5634" width="8.140625" style="15" customWidth="1"/>
    <col min="5635" max="5635" width="78.5703125" style="15" customWidth="1"/>
    <col min="5636" max="5636" width="18.5703125" style="15" customWidth="1"/>
    <col min="5637" max="5637" width="7.7109375" style="15" customWidth="1"/>
    <col min="5638" max="5889" width="9.140625" style="15"/>
    <col min="5890" max="5890" width="8.140625" style="15" customWidth="1"/>
    <col min="5891" max="5891" width="78.5703125" style="15" customWidth="1"/>
    <col min="5892" max="5892" width="18.5703125" style="15" customWidth="1"/>
    <col min="5893" max="5893" width="7.7109375" style="15" customWidth="1"/>
    <col min="5894" max="6145" width="9.140625" style="15"/>
    <col min="6146" max="6146" width="8.140625" style="15" customWidth="1"/>
    <col min="6147" max="6147" width="78.5703125" style="15" customWidth="1"/>
    <col min="6148" max="6148" width="18.5703125" style="15" customWidth="1"/>
    <col min="6149" max="6149" width="7.7109375" style="15" customWidth="1"/>
    <col min="6150" max="6401" width="9.140625" style="15"/>
    <col min="6402" max="6402" width="8.140625" style="15" customWidth="1"/>
    <col min="6403" max="6403" width="78.5703125" style="15" customWidth="1"/>
    <col min="6404" max="6404" width="18.5703125" style="15" customWidth="1"/>
    <col min="6405" max="6405" width="7.7109375" style="15" customWidth="1"/>
    <col min="6406" max="6657" width="9.140625" style="15"/>
    <col min="6658" max="6658" width="8.140625" style="15" customWidth="1"/>
    <col min="6659" max="6659" width="78.5703125" style="15" customWidth="1"/>
    <col min="6660" max="6660" width="18.5703125" style="15" customWidth="1"/>
    <col min="6661" max="6661" width="7.7109375" style="15" customWidth="1"/>
    <col min="6662" max="6913" width="9.140625" style="15"/>
    <col min="6914" max="6914" width="8.140625" style="15" customWidth="1"/>
    <col min="6915" max="6915" width="78.5703125" style="15" customWidth="1"/>
    <col min="6916" max="6916" width="18.5703125" style="15" customWidth="1"/>
    <col min="6917" max="6917" width="7.7109375" style="15" customWidth="1"/>
    <col min="6918" max="7169" width="9.140625" style="15"/>
    <col min="7170" max="7170" width="8.140625" style="15" customWidth="1"/>
    <col min="7171" max="7171" width="78.5703125" style="15" customWidth="1"/>
    <col min="7172" max="7172" width="18.5703125" style="15" customWidth="1"/>
    <col min="7173" max="7173" width="7.7109375" style="15" customWidth="1"/>
    <col min="7174" max="7425" width="9.140625" style="15"/>
    <col min="7426" max="7426" width="8.140625" style="15" customWidth="1"/>
    <col min="7427" max="7427" width="78.5703125" style="15" customWidth="1"/>
    <col min="7428" max="7428" width="18.5703125" style="15" customWidth="1"/>
    <col min="7429" max="7429" width="7.7109375" style="15" customWidth="1"/>
    <col min="7430" max="7681" width="9.140625" style="15"/>
    <col min="7682" max="7682" width="8.140625" style="15" customWidth="1"/>
    <col min="7683" max="7683" width="78.5703125" style="15" customWidth="1"/>
    <col min="7684" max="7684" width="18.5703125" style="15" customWidth="1"/>
    <col min="7685" max="7685" width="7.7109375" style="15" customWidth="1"/>
    <col min="7686" max="7937" width="9.140625" style="15"/>
    <col min="7938" max="7938" width="8.140625" style="15" customWidth="1"/>
    <col min="7939" max="7939" width="78.5703125" style="15" customWidth="1"/>
    <col min="7940" max="7940" width="18.5703125" style="15" customWidth="1"/>
    <col min="7941" max="7941" width="7.7109375" style="15" customWidth="1"/>
    <col min="7942" max="8193" width="9.140625" style="15"/>
    <col min="8194" max="8194" width="8.140625" style="15" customWidth="1"/>
    <col min="8195" max="8195" width="78.5703125" style="15" customWidth="1"/>
    <col min="8196" max="8196" width="18.5703125" style="15" customWidth="1"/>
    <col min="8197" max="8197" width="7.7109375" style="15" customWidth="1"/>
    <col min="8198" max="8449" width="9.140625" style="15"/>
    <col min="8450" max="8450" width="8.140625" style="15" customWidth="1"/>
    <col min="8451" max="8451" width="78.5703125" style="15" customWidth="1"/>
    <col min="8452" max="8452" width="18.5703125" style="15" customWidth="1"/>
    <col min="8453" max="8453" width="7.7109375" style="15" customWidth="1"/>
    <col min="8454" max="8705" width="9.140625" style="15"/>
    <col min="8706" max="8706" width="8.140625" style="15" customWidth="1"/>
    <col min="8707" max="8707" width="78.5703125" style="15" customWidth="1"/>
    <col min="8708" max="8708" width="18.5703125" style="15" customWidth="1"/>
    <col min="8709" max="8709" width="7.7109375" style="15" customWidth="1"/>
    <col min="8710" max="8961" width="9.140625" style="15"/>
    <col min="8962" max="8962" width="8.140625" style="15" customWidth="1"/>
    <col min="8963" max="8963" width="78.5703125" style="15" customWidth="1"/>
    <col min="8964" max="8964" width="18.5703125" style="15" customWidth="1"/>
    <col min="8965" max="8965" width="7.7109375" style="15" customWidth="1"/>
    <col min="8966" max="9217" width="9.140625" style="15"/>
    <col min="9218" max="9218" width="8.140625" style="15" customWidth="1"/>
    <col min="9219" max="9219" width="78.5703125" style="15" customWidth="1"/>
    <col min="9220" max="9220" width="18.5703125" style="15" customWidth="1"/>
    <col min="9221" max="9221" width="7.7109375" style="15" customWidth="1"/>
    <col min="9222" max="9473" width="9.140625" style="15"/>
    <col min="9474" max="9474" width="8.140625" style="15" customWidth="1"/>
    <col min="9475" max="9475" width="78.5703125" style="15" customWidth="1"/>
    <col min="9476" max="9476" width="18.5703125" style="15" customWidth="1"/>
    <col min="9477" max="9477" width="7.7109375" style="15" customWidth="1"/>
    <col min="9478" max="9729" width="9.140625" style="15"/>
    <col min="9730" max="9730" width="8.140625" style="15" customWidth="1"/>
    <col min="9731" max="9731" width="78.5703125" style="15" customWidth="1"/>
    <col min="9732" max="9732" width="18.5703125" style="15" customWidth="1"/>
    <col min="9733" max="9733" width="7.7109375" style="15" customWidth="1"/>
    <col min="9734" max="9985" width="9.140625" style="15"/>
    <col min="9986" max="9986" width="8.140625" style="15" customWidth="1"/>
    <col min="9987" max="9987" width="78.5703125" style="15" customWidth="1"/>
    <col min="9988" max="9988" width="18.5703125" style="15" customWidth="1"/>
    <col min="9989" max="9989" width="7.7109375" style="15" customWidth="1"/>
    <col min="9990" max="10241" width="9.140625" style="15"/>
    <col min="10242" max="10242" width="8.140625" style="15" customWidth="1"/>
    <col min="10243" max="10243" width="78.5703125" style="15" customWidth="1"/>
    <col min="10244" max="10244" width="18.5703125" style="15" customWidth="1"/>
    <col min="10245" max="10245" width="7.7109375" style="15" customWidth="1"/>
    <col min="10246" max="10497" width="9.140625" style="15"/>
    <col min="10498" max="10498" width="8.140625" style="15" customWidth="1"/>
    <col min="10499" max="10499" width="78.5703125" style="15" customWidth="1"/>
    <col min="10500" max="10500" width="18.5703125" style="15" customWidth="1"/>
    <col min="10501" max="10501" width="7.7109375" style="15" customWidth="1"/>
    <col min="10502" max="10753" width="9.140625" style="15"/>
    <col min="10754" max="10754" width="8.140625" style="15" customWidth="1"/>
    <col min="10755" max="10755" width="78.5703125" style="15" customWidth="1"/>
    <col min="10756" max="10756" width="18.5703125" style="15" customWidth="1"/>
    <col min="10757" max="10757" width="7.7109375" style="15" customWidth="1"/>
    <col min="10758" max="11009" width="9.140625" style="15"/>
    <col min="11010" max="11010" width="8.140625" style="15" customWidth="1"/>
    <col min="11011" max="11011" width="78.5703125" style="15" customWidth="1"/>
    <col min="11012" max="11012" width="18.5703125" style="15" customWidth="1"/>
    <col min="11013" max="11013" width="7.7109375" style="15" customWidth="1"/>
    <col min="11014" max="11265" width="9.140625" style="15"/>
    <col min="11266" max="11266" width="8.140625" style="15" customWidth="1"/>
    <col min="11267" max="11267" width="78.5703125" style="15" customWidth="1"/>
    <col min="11268" max="11268" width="18.5703125" style="15" customWidth="1"/>
    <col min="11269" max="11269" width="7.7109375" style="15" customWidth="1"/>
    <col min="11270" max="11521" width="9.140625" style="15"/>
    <col min="11522" max="11522" width="8.140625" style="15" customWidth="1"/>
    <col min="11523" max="11523" width="78.5703125" style="15" customWidth="1"/>
    <col min="11524" max="11524" width="18.5703125" style="15" customWidth="1"/>
    <col min="11525" max="11525" width="7.7109375" style="15" customWidth="1"/>
    <col min="11526" max="11777" width="9.140625" style="15"/>
    <col min="11778" max="11778" width="8.140625" style="15" customWidth="1"/>
    <col min="11779" max="11779" width="78.5703125" style="15" customWidth="1"/>
    <col min="11780" max="11780" width="18.5703125" style="15" customWidth="1"/>
    <col min="11781" max="11781" width="7.7109375" style="15" customWidth="1"/>
    <col min="11782" max="12033" width="9.140625" style="15"/>
    <col min="12034" max="12034" width="8.140625" style="15" customWidth="1"/>
    <col min="12035" max="12035" width="78.5703125" style="15" customWidth="1"/>
    <col min="12036" max="12036" width="18.5703125" style="15" customWidth="1"/>
    <col min="12037" max="12037" width="7.7109375" style="15" customWidth="1"/>
    <col min="12038" max="12289" width="9.140625" style="15"/>
    <col min="12290" max="12290" width="8.140625" style="15" customWidth="1"/>
    <col min="12291" max="12291" width="78.5703125" style="15" customWidth="1"/>
    <col min="12292" max="12292" width="18.5703125" style="15" customWidth="1"/>
    <col min="12293" max="12293" width="7.7109375" style="15" customWidth="1"/>
    <col min="12294" max="12545" width="9.140625" style="15"/>
    <col min="12546" max="12546" width="8.140625" style="15" customWidth="1"/>
    <col min="12547" max="12547" width="78.5703125" style="15" customWidth="1"/>
    <col min="12548" max="12548" width="18.5703125" style="15" customWidth="1"/>
    <col min="12549" max="12549" width="7.7109375" style="15" customWidth="1"/>
    <col min="12550" max="12801" width="9.140625" style="15"/>
    <col min="12802" max="12802" width="8.140625" style="15" customWidth="1"/>
    <col min="12803" max="12803" width="78.5703125" style="15" customWidth="1"/>
    <col min="12804" max="12804" width="18.5703125" style="15" customWidth="1"/>
    <col min="12805" max="12805" width="7.7109375" style="15" customWidth="1"/>
    <col min="12806" max="13057" width="9.140625" style="15"/>
    <col min="13058" max="13058" width="8.140625" style="15" customWidth="1"/>
    <col min="13059" max="13059" width="78.5703125" style="15" customWidth="1"/>
    <col min="13060" max="13060" width="18.5703125" style="15" customWidth="1"/>
    <col min="13061" max="13061" width="7.7109375" style="15" customWidth="1"/>
    <col min="13062" max="13313" width="9.140625" style="15"/>
    <col min="13314" max="13314" width="8.140625" style="15" customWidth="1"/>
    <col min="13315" max="13315" width="78.5703125" style="15" customWidth="1"/>
    <col min="13316" max="13316" width="18.5703125" style="15" customWidth="1"/>
    <col min="13317" max="13317" width="7.7109375" style="15" customWidth="1"/>
    <col min="13318" max="13569" width="9.140625" style="15"/>
    <col min="13570" max="13570" width="8.140625" style="15" customWidth="1"/>
    <col min="13571" max="13571" width="78.5703125" style="15" customWidth="1"/>
    <col min="13572" max="13572" width="18.5703125" style="15" customWidth="1"/>
    <col min="13573" max="13573" width="7.7109375" style="15" customWidth="1"/>
    <col min="13574" max="13825" width="9.140625" style="15"/>
    <col min="13826" max="13826" width="8.140625" style="15" customWidth="1"/>
    <col min="13827" max="13827" width="78.5703125" style="15" customWidth="1"/>
    <col min="13828" max="13828" width="18.5703125" style="15" customWidth="1"/>
    <col min="13829" max="13829" width="7.7109375" style="15" customWidth="1"/>
    <col min="13830" max="14081" width="9.140625" style="15"/>
    <col min="14082" max="14082" width="8.140625" style="15" customWidth="1"/>
    <col min="14083" max="14083" width="78.5703125" style="15" customWidth="1"/>
    <col min="14084" max="14084" width="18.5703125" style="15" customWidth="1"/>
    <col min="14085" max="14085" width="7.7109375" style="15" customWidth="1"/>
    <col min="14086" max="14337" width="9.140625" style="15"/>
    <col min="14338" max="14338" width="8.140625" style="15" customWidth="1"/>
    <col min="14339" max="14339" width="78.5703125" style="15" customWidth="1"/>
    <col min="14340" max="14340" width="18.5703125" style="15" customWidth="1"/>
    <col min="14341" max="14341" width="7.7109375" style="15" customWidth="1"/>
    <col min="14342" max="14593" width="9.140625" style="15"/>
    <col min="14594" max="14594" width="8.140625" style="15" customWidth="1"/>
    <col min="14595" max="14595" width="78.5703125" style="15" customWidth="1"/>
    <col min="14596" max="14596" width="18.5703125" style="15" customWidth="1"/>
    <col min="14597" max="14597" width="7.7109375" style="15" customWidth="1"/>
    <col min="14598" max="14849" width="9.140625" style="15"/>
    <col min="14850" max="14850" width="8.140625" style="15" customWidth="1"/>
    <col min="14851" max="14851" width="78.5703125" style="15" customWidth="1"/>
    <col min="14852" max="14852" width="18.5703125" style="15" customWidth="1"/>
    <col min="14853" max="14853" width="7.7109375" style="15" customWidth="1"/>
    <col min="14854" max="15105" width="9.140625" style="15"/>
    <col min="15106" max="15106" width="8.140625" style="15" customWidth="1"/>
    <col min="15107" max="15107" width="78.5703125" style="15" customWidth="1"/>
    <col min="15108" max="15108" width="18.5703125" style="15" customWidth="1"/>
    <col min="15109" max="15109" width="7.7109375" style="15" customWidth="1"/>
    <col min="15110" max="15361" width="9.140625" style="15"/>
    <col min="15362" max="15362" width="8.140625" style="15" customWidth="1"/>
    <col min="15363" max="15363" width="78.5703125" style="15" customWidth="1"/>
    <col min="15364" max="15364" width="18.5703125" style="15" customWidth="1"/>
    <col min="15365" max="15365" width="7.7109375" style="15" customWidth="1"/>
    <col min="15366" max="15617" width="9.140625" style="15"/>
    <col min="15618" max="15618" width="8.140625" style="15" customWidth="1"/>
    <col min="15619" max="15619" width="78.5703125" style="15" customWidth="1"/>
    <col min="15620" max="15620" width="18.5703125" style="15" customWidth="1"/>
    <col min="15621" max="15621" width="7.7109375" style="15" customWidth="1"/>
    <col min="15622" max="15873" width="9.140625" style="15"/>
    <col min="15874" max="15874" width="8.140625" style="15" customWidth="1"/>
    <col min="15875" max="15875" width="78.5703125" style="15" customWidth="1"/>
    <col min="15876" max="15876" width="18.5703125" style="15" customWidth="1"/>
    <col min="15877" max="15877" width="7.7109375" style="15" customWidth="1"/>
    <col min="15878" max="16129" width="9.140625" style="15"/>
    <col min="16130" max="16130" width="8.140625" style="15" customWidth="1"/>
    <col min="16131" max="16131" width="78.5703125" style="15" customWidth="1"/>
    <col min="16132" max="16132" width="18.5703125" style="15" customWidth="1"/>
    <col min="16133" max="16133" width="7.7109375" style="15" customWidth="1"/>
    <col min="16134" max="16384" width="9.140625" style="15"/>
  </cols>
  <sheetData>
    <row r="1" spans="1:14" ht="15.95" customHeight="1" x14ac:dyDescent="0.25">
      <c r="A1" s="667" t="s">
        <v>81</v>
      </c>
      <c r="B1" s="667"/>
      <c r="C1" s="667"/>
      <c r="D1" s="136"/>
      <c r="E1" s="136"/>
      <c r="F1" s="136"/>
    </row>
    <row r="2" spans="1:14" ht="15.95" customHeight="1" thickBot="1" x14ac:dyDescent="0.3">
      <c r="A2" s="666" t="s">
        <v>82</v>
      </c>
      <c r="B2" s="666"/>
      <c r="C2" s="16"/>
      <c r="D2" s="16"/>
      <c r="E2" s="16"/>
      <c r="F2" s="16" t="s">
        <v>323</v>
      </c>
    </row>
    <row r="3" spans="1:14" ht="24.75" thickBot="1" x14ac:dyDescent="0.3">
      <c r="A3" s="17" t="s">
        <v>83</v>
      </c>
      <c r="B3" s="18" t="s">
        <v>84</v>
      </c>
      <c r="C3" s="197" t="s">
        <v>396</v>
      </c>
      <c r="D3" s="197" t="s">
        <v>300</v>
      </c>
      <c r="E3" s="19" t="s">
        <v>405</v>
      </c>
      <c r="F3" s="197" t="s">
        <v>406</v>
      </c>
    </row>
    <row r="4" spans="1:14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  <c r="I4" s="278"/>
      <c r="J4" s="278"/>
      <c r="K4" s="278"/>
      <c r="L4" s="278"/>
      <c r="M4" s="278"/>
      <c r="N4" s="278"/>
    </row>
    <row r="5" spans="1:14" s="26" customFormat="1" ht="12" customHeight="1" thickBot="1" x14ac:dyDescent="0.25">
      <c r="A5" s="24" t="s">
        <v>1</v>
      </c>
      <c r="B5" s="25" t="s">
        <v>306</v>
      </c>
      <c r="C5" s="11"/>
      <c r="D5" s="11"/>
      <c r="E5" s="11"/>
      <c r="F5" s="11"/>
      <c r="I5" s="278"/>
      <c r="J5" s="278"/>
      <c r="K5" s="278"/>
      <c r="L5" s="278"/>
      <c r="M5" s="278"/>
      <c r="N5" s="278"/>
    </row>
    <row r="6" spans="1:14" s="26" customFormat="1" ht="12" customHeight="1" thickBot="1" x14ac:dyDescent="0.25">
      <c r="A6" s="24" t="s">
        <v>7</v>
      </c>
      <c r="B6" s="35" t="s">
        <v>85</v>
      </c>
      <c r="C6" s="11">
        <f>+C7+C8+C9+C10+C11</f>
        <v>129456700</v>
      </c>
      <c r="D6" s="11">
        <f t="shared" ref="D6" si="0">+D7+D8+D9+D10+D11</f>
        <v>177760016</v>
      </c>
      <c r="E6" s="11">
        <f t="shared" ref="E6" si="1">+E7+E8+E9+E10+E11</f>
        <v>174332099</v>
      </c>
      <c r="F6" s="645">
        <f t="shared" ref="F6:F66" si="2">E6/D6*100</f>
        <v>98.071604021457787</v>
      </c>
      <c r="I6" s="278"/>
      <c r="J6" s="278"/>
      <c r="K6" s="278"/>
      <c r="L6" s="278"/>
      <c r="M6" s="278"/>
      <c r="N6" s="278"/>
    </row>
    <row r="7" spans="1:14" s="26" customFormat="1" ht="12" customHeight="1" x14ac:dyDescent="0.2">
      <c r="A7" s="27" t="s">
        <v>8</v>
      </c>
      <c r="B7" s="28" t="s">
        <v>9</v>
      </c>
      <c r="C7" s="29"/>
      <c r="D7" s="29">
        <v>0</v>
      </c>
      <c r="E7" s="29"/>
      <c r="F7" s="653"/>
      <c r="I7" s="278"/>
      <c r="J7" s="278"/>
      <c r="K7" s="278"/>
      <c r="L7" s="278"/>
      <c r="M7" s="278"/>
      <c r="N7" s="278"/>
    </row>
    <row r="8" spans="1:14" s="26" customFormat="1" ht="12" customHeight="1" x14ac:dyDescent="0.2">
      <c r="A8" s="30" t="s">
        <v>10</v>
      </c>
      <c r="B8" s="31" t="s">
        <v>86</v>
      </c>
      <c r="C8" s="32"/>
      <c r="D8" s="32">
        <v>0</v>
      </c>
      <c r="E8" s="32"/>
      <c r="F8" s="646"/>
      <c r="I8" s="278"/>
      <c r="J8" s="278"/>
      <c r="K8" s="278"/>
      <c r="L8" s="278"/>
      <c r="M8" s="278"/>
      <c r="N8" s="278"/>
    </row>
    <row r="9" spans="1:14" s="26" customFormat="1" ht="12" customHeight="1" x14ac:dyDescent="0.2">
      <c r="A9" s="30" t="s">
        <v>11</v>
      </c>
      <c r="B9" s="31" t="s">
        <v>87</v>
      </c>
      <c r="C9" s="32"/>
      <c r="D9" s="32">
        <v>0</v>
      </c>
      <c r="E9" s="32"/>
      <c r="F9" s="646"/>
      <c r="I9" s="278"/>
      <c r="J9" s="278"/>
      <c r="K9" s="278"/>
      <c r="L9" s="278"/>
      <c r="M9" s="278"/>
      <c r="N9" s="278"/>
    </row>
    <row r="10" spans="1:14" s="26" customFormat="1" ht="12" customHeight="1" x14ac:dyDescent="0.2">
      <c r="A10" s="30" t="s">
        <v>12</v>
      </c>
      <c r="B10" s="31" t="s">
        <v>88</v>
      </c>
      <c r="C10" s="32"/>
      <c r="D10" s="32">
        <v>0</v>
      </c>
      <c r="E10" s="32"/>
      <c r="F10" s="646"/>
      <c r="I10" s="278"/>
      <c r="J10" s="278"/>
      <c r="K10" s="278"/>
      <c r="L10" s="278"/>
      <c r="M10" s="278"/>
      <c r="N10" s="278"/>
    </row>
    <row r="11" spans="1:14" s="26" customFormat="1" ht="12" customHeight="1" x14ac:dyDescent="0.2">
      <c r="A11" s="30" t="s">
        <v>89</v>
      </c>
      <c r="B11" s="31" t="s">
        <v>90</v>
      </c>
      <c r="C11" s="32">
        <v>129456700</v>
      </c>
      <c r="D11" s="32">
        <v>177760016</v>
      </c>
      <c r="E11" s="32">
        <v>174332099</v>
      </c>
      <c r="F11" s="646">
        <f t="shared" si="2"/>
        <v>98.071604021457787</v>
      </c>
      <c r="I11" s="278"/>
      <c r="J11" s="278"/>
      <c r="K11" s="278"/>
      <c r="L11" s="278"/>
      <c r="M11" s="278"/>
      <c r="N11" s="278"/>
    </row>
    <row r="12" spans="1:14" s="26" customFormat="1" ht="12" customHeight="1" thickBot="1" x14ac:dyDescent="0.25">
      <c r="A12" s="33" t="s">
        <v>91</v>
      </c>
      <c r="B12" s="34" t="s">
        <v>92</v>
      </c>
      <c r="C12" s="36"/>
      <c r="D12" s="36">
        <v>0</v>
      </c>
      <c r="E12" s="36"/>
      <c r="F12" s="652"/>
      <c r="I12" s="278"/>
      <c r="J12" s="278"/>
      <c r="K12" s="278"/>
      <c r="L12" s="278"/>
      <c r="M12" s="278"/>
      <c r="N12" s="278"/>
    </row>
    <row r="13" spans="1:14" s="26" customFormat="1" ht="12" customHeight="1" thickBot="1" x14ac:dyDescent="0.25">
      <c r="A13" s="24" t="s">
        <v>13</v>
      </c>
      <c r="B13" s="25" t="s">
        <v>93</v>
      </c>
      <c r="C13" s="11">
        <f>+C14+C15+C16+C17+C18</f>
        <v>0</v>
      </c>
      <c r="D13" s="11">
        <f t="shared" ref="D13" si="3">+D14+D15+D16+D17+D18</f>
        <v>0</v>
      </c>
      <c r="E13" s="11">
        <f t="shared" ref="E13" si="4">+E14+E15+E16+E17+E18</f>
        <v>0</v>
      </c>
      <c r="F13" s="645"/>
      <c r="I13" s="278"/>
      <c r="J13" s="278"/>
      <c r="K13" s="278"/>
      <c r="L13" s="278"/>
      <c r="M13" s="278"/>
      <c r="N13" s="278"/>
    </row>
    <row r="14" spans="1:14" s="26" customFormat="1" ht="12" customHeight="1" x14ac:dyDescent="0.2">
      <c r="A14" s="27" t="s">
        <v>94</v>
      </c>
      <c r="B14" s="28" t="s">
        <v>95</v>
      </c>
      <c r="C14" s="29"/>
      <c r="D14" s="29">
        <v>0</v>
      </c>
      <c r="E14" s="29"/>
      <c r="F14" s="653"/>
      <c r="I14" s="278"/>
      <c r="J14" s="278"/>
      <c r="K14" s="278"/>
      <c r="L14" s="278"/>
      <c r="M14" s="278"/>
      <c r="N14" s="278"/>
    </row>
    <row r="15" spans="1:14" s="26" customFormat="1" ht="12" customHeight="1" x14ac:dyDescent="0.2">
      <c r="A15" s="30" t="s">
        <v>96</v>
      </c>
      <c r="B15" s="31" t="s">
        <v>97</v>
      </c>
      <c r="C15" s="32"/>
      <c r="D15" s="32">
        <v>0</v>
      </c>
      <c r="E15" s="32"/>
      <c r="F15" s="646"/>
      <c r="I15" s="278"/>
      <c r="J15" s="278"/>
      <c r="K15" s="278"/>
      <c r="L15" s="278"/>
      <c r="M15" s="278"/>
      <c r="N15" s="278"/>
    </row>
    <row r="16" spans="1:14" s="26" customFormat="1" ht="12" customHeight="1" x14ac:dyDescent="0.2">
      <c r="A16" s="30" t="s">
        <v>98</v>
      </c>
      <c r="B16" s="31" t="s">
        <v>99</v>
      </c>
      <c r="C16" s="32"/>
      <c r="D16" s="32">
        <v>0</v>
      </c>
      <c r="E16" s="32"/>
      <c r="F16" s="646"/>
      <c r="I16" s="278"/>
      <c r="J16" s="278"/>
      <c r="K16" s="278"/>
      <c r="L16" s="278"/>
      <c r="M16" s="278"/>
      <c r="N16" s="278"/>
    </row>
    <row r="17" spans="1:14" s="26" customFormat="1" ht="12" customHeight="1" x14ac:dyDescent="0.2">
      <c r="A17" s="30" t="s">
        <v>100</v>
      </c>
      <c r="B17" s="31" t="s">
        <v>101</v>
      </c>
      <c r="C17" s="32"/>
      <c r="D17" s="32">
        <v>0</v>
      </c>
      <c r="E17" s="32"/>
      <c r="F17" s="646"/>
      <c r="I17" s="278"/>
      <c r="J17" s="278"/>
      <c r="K17" s="278"/>
      <c r="L17" s="278"/>
      <c r="M17" s="278"/>
      <c r="N17" s="278"/>
    </row>
    <row r="18" spans="1:14" s="26" customFormat="1" ht="12" customHeight="1" x14ac:dyDescent="0.2">
      <c r="A18" s="30" t="s">
        <v>102</v>
      </c>
      <c r="B18" s="31" t="s">
        <v>103</v>
      </c>
      <c r="C18" s="32"/>
      <c r="D18" s="32">
        <v>0</v>
      </c>
      <c r="E18" s="32"/>
      <c r="F18" s="646"/>
      <c r="I18" s="278"/>
      <c r="J18" s="278"/>
      <c r="K18" s="278"/>
      <c r="L18" s="278"/>
      <c r="M18" s="278"/>
      <c r="N18" s="278"/>
    </row>
    <row r="19" spans="1:14" s="26" customFormat="1" ht="12" customHeight="1" thickBot="1" x14ac:dyDescent="0.25">
      <c r="A19" s="33" t="s">
        <v>104</v>
      </c>
      <c r="B19" s="34" t="s">
        <v>105</v>
      </c>
      <c r="C19" s="36"/>
      <c r="D19" s="36">
        <v>0</v>
      </c>
      <c r="E19" s="36"/>
      <c r="F19" s="652"/>
      <c r="I19" s="278"/>
      <c r="J19" s="278"/>
      <c r="K19" s="278"/>
      <c r="L19" s="278"/>
      <c r="M19" s="278"/>
      <c r="N19" s="278"/>
    </row>
    <row r="20" spans="1:14" s="26" customFormat="1" ht="12" customHeight="1" thickBot="1" x14ac:dyDescent="0.25">
      <c r="A20" s="24" t="s">
        <v>106</v>
      </c>
      <c r="B20" s="25" t="s">
        <v>14</v>
      </c>
      <c r="C20" s="14">
        <f>+C21+C24+C25+C26</f>
        <v>0</v>
      </c>
      <c r="D20" s="14">
        <f t="shared" ref="D20" si="5">+D21+D24+D25+D26</f>
        <v>0</v>
      </c>
      <c r="E20" s="14">
        <f t="shared" ref="E20" si="6">+E21+E24+E25+E26</f>
        <v>0</v>
      </c>
      <c r="F20" s="648"/>
      <c r="I20" s="278"/>
      <c r="J20" s="278"/>
      <c r="K20" s="278"/>
      <c r="L20" s="278"/>
      <c r="M20" s="278"/>
      <c r="N20" s="278"/>
    </row>
    <row r="21" spans="1:14" s="26" customFormat="1" ht="12" hidden="1" customHeight="1" x14ac:dyDescent="0.2">
      <c r="A21" s="27" t="s">
        <v>16</v>
      </c>
      <c r="B21" s="28" t="s">
        <v>107</v>
      </c>
      <c r="C21" s="37">
        <f>+C22+C23</f>
        <v>0</v>
      </c>
      <c r="D21" s="37">
        <f t="shared" ref="D21" si="7">+D22+D23</f>
        <v>0</v>
      </c>
      <c r="E21" s="37">
        <f t="shared" ref="E21" si="8">+E22+E23</f>
        <v>0</v>
      </c>
      <c r="F21" s="661" t="e">
        <f t="shared" si="2"/>
        <v>#DIV/0!</v>
      </c>
      <c r="I21" s="278"/>
      <c r="J21" s="278"/>
      <c r="K21" s="278"/>
      <c r="L21" s="278"/>
      <c r="M21" s="278"/>
      <c r="N21" s="278"/>
    </row>
    <row r="22" spans="1:14" s="26" customFormat="1" ht="12" hidden="1" customHeight="1" x14ac:dyDescent="0.2">
      <c r="A22" s="30" t="s">
        <v>108</v>
      </c>
      <c r="B22" s="31" t="s">
        <v>109</v>
      </c>
      <c r="C22" s="32"/>
      <c r="D22" s="32"/>
      <c r="E22" s="32"/>
      <c r="F22" s="646" t="e">
        <f t="shared" si="2"/>
        <v>#DIV/0!</v>
      </c>
      <c r="I22" s="278"/>
      <c r="J22" s="278"/>
      <c r="K22" s="278"/>
      <c r="L22" s="278"/>
      <c r="M22" s="278"/>
      <c r="N22" s="278"/>
    </row>
    <row r="23" spans="1:14" s="26" customFormat="1" ht="12" hidden="1" customHeight="1" x14ac:dyDescent="0.2">
      <c r="A23" s="30" t="s">
        <v>110</v>
      </c>
      <c r="B23" s="31" t="s">
        <v>111</v>
      </c>
      <c r="C23" s="32"/>
      <c r="D23" s="32"/>
      <c r="E23" s="32"/>
      <c r="F23" s="646" t="e">
        <f t="shared" si="2"/>
        <v>#DIV/0!</v>
      </c>
      <c r="I23" s="278"/>
      <c r="J23" s="278"/>
      <c r="K23" s="278"/>
      <c r="L23" s="278"/>
      <c r="M23" s="278"/>
      <c r="N23" s="278"/>
    </row>
    <row r="24" spans="1:14" s="26" customFormat="1" ht="12" hidden="1" customHeight="1" x14ac:dyDescent="0.2">
      <c r="A24" s="30" t="s">
        <v>17</v>
      </c>
      <c r="B24" s="31" t="s">
        <v>112</v>
      </c>
      <c r="C24" s="32"/>
      <c r="D24" s="32"/>
      <c r="E24" s="32"/>
      <c r="F24" s="646" t="e">
        <f t="shared" si="2"/>
        <v>#DIV/0!</v>
      </c>
      <c r="I24" s="278"/>
      <c r="J24" s="278"/>
      <c r="K24" s="278"/>
      <c r="L24" s="278"/>
      <c r="M24" s="278"/>
      <c r="N24" s="278"/>
    </row>
    <row r="25" spans="1:14" s="26" customFormat="1" ht="12" hidden="1" customHeight="1" x14ac:dyDescent="0.2">
      <c r="A25" s="30" t="s">
        <v>18</v>
      </c>
      <c r="B25" s="31" t="s">
        <v>113</v>
      </c>
      <c r="C25" s="32"/>
      <c r="D25" s="32"/>
      <c r="E25" s="32"/>
      <c r="F25" s="646" t="e">
        <f t="shared" si="2"/>
        <v>#DIV/0!</v>
      </c>
      <c r="I25" s="278"/>
      <c r="J25" s="278"/>
      <c r="K25" s="278"/>
      <c r="L25" s="278"/>
      <c r="M25" s="278"/>
      <c r="N25" s="278"/>
    </row>
    <row r="26" spans="1:14" s="26" customFormat="1" ht="12" hidden="1" customHeight="1" thickBot="1" x14ac:dyDescent="0.25">
      <c r="A26" s="33" t="s">
        <v>114</v>
      </c>
      <c r="B26" s="34" t="s">
        <v>115</v>
      </c>
      <c r="C26" s="36"/>
      <c r="D26" s="36"/>
      <c r="E26" s="36"/>
      <c r="F26" s="652" t="e">
        <f t="shared" si="2"/>
        <v>#DIV/0!</v>
      </c>
      <c r="I26" s="278"/>
      <c r="J26" s="278"/>
      <c r="K26" s="278"/>
      <c r="L26" s="278"/>
      <c r="M26" s="278"/>
      <c r="N26" s="278"/>
    </row>
    <row r="27" spans="1:14" s="26" customFormat="1" ht="12" customHeight="1" thickBot="1" x14ac:dyDescent="0.25">
      <c r="A27" s="24" t="s">
        <v>19</v>
      </c>
      <c r="B27" s="25" t="s">
        <v>116</v>
      </c>
      <c r="C27" s="11">
        <f>SUM(C28:C38)</f>
        <v>44176000</v>
      </c>
      <c r="D27" s="11">
        <f t="shared" ref="D27" si="9">SUM(D28:D38)</f>
        <v>45974135</v>
      </c>
      <c r="E27" s="11">
        <f t="shared" ref="E27" si="10">SUM(E28:E38)</f>
        <v>46359718</v>
      </c>
      <c r="F27" s="645">
        <f t="shared" si="2"/>
        <v>100.8386954969354</v>
      </c>
      <c r="I27" s="278"/>
      <c r="J27" s="278"/>
      <c r="K27" s="278"/>
      <c r="L27" s="278"/>
      <c r="M27" s="278"/>
      <c r="N27" s="278"/>
    </row>
    <row r="28" spans="1:14" s="26" customFormat="1" ht="12" customHeight="1" x14ac:dyDescent="0.2">
      <c r="A28" s="27" t="s">
        <v>20</v>
      </c>
      <c r="B28" s="28" t="s">
        <v>117</v>
      </c>
      <c r="C28" s="29"/>
      <c r="D28" s="29">
        <v>0</v>
      </c>
      <c r="E28" s="29"/>
      <c r="F28" s="653"/>
      <c r="I28" s="278"/>
      <c r="J28" s="278"/>
      <c r="K28" s="278"/>
      <c r="L28" s="278"/>
      <c r="M28" s="278"/>
      <c r="N28" s="278"/>
    </row>
    <row r="29" spans="1:14" s="26" customFormat="1" ht="12" customHeight="1" x14ac:dyDescent="0.2">
      <c r="A29" s="30" t="s">
        <v>22</v>
      </c>
      <c r="B29" s="31" t="s">
        <v>118</v>
      </c>
      <c r="C29" s="32"/>
      <c r="D29" s="32">
        <v>21635000</v>
      </c>
      <c r="E29" s="32">
        <v>21486094</v>
      </c>
      <c r="F29" s="646">
        <f t="shared" si="2"/>
        <v>99.311735613589093</v>
      </c>
      <c r="I29" s="278"/>
      <c r="J29" s="278"/>
      <c r="K29" s="278"/>
      <c r="L29" s="278"/>
      <c r="M29" s="278"/>
      <c r="N29" s="278"/>
    </row>
    <row r="30" spans="1:14" s="26" customFormat="1" ht="12" customHeight="1" x14ac:dyDescent="0.2">
      <c r="A30" s="30" t="s">
        <v>24</v>
      </c>
      <c r="B30" s="31" t="s">
        <v>119</v>
      </c>
      <c r="C30" s="32"/>
      <c r="D30" s="32">
        <v>0</v>
      </c>
      <c r="E30" s="32"/>
      <c r="F30" s="646"/>
      <c r="I30" s="278"/>
      <c r="J30" s="278"/>
      <c r="K30" s="278"/>
      <c r="L30" s="278"/>
      <c r="M30" s="278"/>
      <c r="N30" s="278"/>
    </row>
    <row r="31" spans="1:14" s="26" customFormat="1" ht="12" customHeight="1" x14ac:dyDescent="0.2">
      <c r="A31" s="30" t="s">
        <v>120</v>
      </c>
      <c r="B31" s="31" t="s">
        <v>121</v>
      </c>
      <c r="C31" s="32"/>
      <c r="D31" s="32">
        <v>0</v>
      </c>
      <c r="E31" s="32"/>
      <c r="F31" s="646"/>
      <c r="I31" s="278"/>
      <c r="J31" s="278"/>
      <c r="K31" s="278"/>
      <c r="L31" s="278"/>
      <c r="M31" s="278"/>
      <c r="N31" s="278"/>
    </row>
    <row r="32" spans="1:14" s="26" customFormat="1" ht="12" customHeight="1" x14ac:dyDescent="0.2">
      <c r="A32" s="30" t="s">
        <v>122</v>
      </c>
      <c r="B32" s="31" t="s">
        <v>123</v>
      </c>
      <c r="C32" s="32"/>
      <c r="D32" s="32">
        <v>17438000</v>
      </c>
      <c r="E32" s="32">
        <v>17124499</v>
      </c>
      <c r="F32" s="646">
        <f t="shared" si="2"/>
        <v>98.202196352792754</v>
      </c>
      <c r="I32" s="278"/>
      <c r="J32" s="278"/>
      <c r="K32" s="278"/>
      <c r="L32" s="278"/>
      <c r="M32" s="278"/>
      <c r="N32" s="278"/>
    </row>
    <row r="33" spans="1:14" s="26" customFormat="1" ht="12" customHeight="1" x14ac:dyDescent="0.2">
      <c r="A33" s="30" t="s">
        <v>124</v>
      </c>
      <c r="B33" s="31" t="s">
        <v>125</v>
      </c>
      <c r="C33" s="32"/>
      <c r="D33" s="32">
        <v>3196000</v>
      </c>
      <c r="E33" s="32">
        <v>3028745</v>
      </c>
      <c r="F33" s="646">
        <f t="shared" si="2"/>
        <v>94.766739674593239</v>
      </c>
      <c r="I33" s="278"/>
      <c r="J33" s="278"/>
      <c r="K33" s="278"/>
      <c r="L33" s="278"/>
      <c r="M33" s="278"/>
      <c r="N33" s="278"/>
    </row>
    <row r="34" spans="1:14" s="26" customFormat="1" ht="12" customHeight="1" x14ac:dyDescent="0.2">
      <c r="A34" s="30" t="s">
        <v>126</v>
      </c>
      <c r="B34" s="31" t="s">
        <v>127</v>
      </c>
      <c r="C34" s="32"/>
      <c r="D34" s="32">
        <v>0</v>
      </c>
      <c r="E34" s="32">
        <v>1000000</v>
      </c>
      <c r="F34" s="646"/>
      <c r="I34" s="278"/>
      <c r="J34" s="278"/>
      <c r="K34" s="278"/>
      <c r="L34" s="278"/>
      <c r="M34" s="278"/>
      <c r="N34" s="278"/>
    </row>
    <row r="35" spans="1:14" s="26" customFormat="1" ht="12" customHeight="1" x14ac:dyDescent="0.2">
      <c r="A35" s="30" t="s">
        <v>128</v>
      </c>
      <c r="B35" s="31" t="s">
        <v>129</v>
      </c>
      <c r="C35" s="32"/>
      <c r="D35" s="32">
        <v>0</v>
      </c>
      <c r="E35" s="32">
        <v>3335</v>
      </c>
      <c r="F35" s="646"/>
      <c r="I35" s="278"/>
      <c r="J35" s="278"/>
      <c r="K35" s="278"/>
      <c r="L35" s="278"/>
      <c r="M35" s="278"/>
      <c r="N35" s="278"/>
    </row>
    <row r="36" spans="1:14" s="26" customFormat="1" ht="12" customHeight="1" x14ac:dyDescent="0.2">
      <c r="A36" s="30" t="s">
        <v>130</v>
      </c>
      <c r="B36" s="31" t="s">
        <v>131</v>
      </c>
      <c r="C36" s="38"/>
      <c r="D36" s="38">
        <v>0</v>
      </c>
      <c r="E36" s="38"/>
      <c r="F36" s="649"/>
      <c r="I36" s="278"/>
      <c r="J36" s="278"/>
      <c r="K36" s="278"/>
      <c r="L36" s="278"/>
      <c r="M36" s="278"/>
      <c r="N36" s="278"/>
    </row>
    <row r="37" spans="1:14" s="26" customFormat="1" ht="12" customHeight="1" x14ac:dyDescent="0.2">
      <c r="A37" s="33" t="s">
        <v>132</v>
      </c>
      <c r="B37" s="34" t="s">
        <v>379</v>
      </c>
      <c r="C37" s="39"/>
      <c r="D37" s="39">
        <v>0</v>
      </c>
      <c r="E37" s="39"/>
      <c r="F37" s="647"/>
      <c r="I37" s="278"/>
      <c r="J37" s="278"/>
      <c r="K37" s="278"/>
      <c r="L37" s="278"/>
      <c r="M37" s="278"/>
      <c r="N37" s="278"/>
    </row>
    <row r="38" spans="1:14" s="26" customFormat="1" ht="12" customHeight="1" thickBot="1" x14ac:dyDescent="0.25">
      <c r="A38" s="33" t="s">
        <v>380</v>
      </c>
      <c r="B38" s="34" t="s">
        <v>133</v>
      </c>
      <c r="C38" s="39">
        <v>44176000</v>
      </c>
      <c r="D38" s="39">
        <v>3705135</v>
      </c>
      <c r="E38" s="39">
        <v>3717045</v>
      </c>
      <c r="F38" s="647">
        <f t="shared" si="2"/>
        <v>100.32144577727937</v>
      </c>
      <c r="I38" s="278"/>
      <c r="J38" s="278"/>
      <c r="K38" s="278"/>
      <c r="L38" s="278"/>
      <c r="M38" s="278"/>
      <c r="N38" s="278"/>
    </row>
    <row r="39" spans="1:14" s="26" customFormat="1" ht="12" customHeight="1" thickBot="1" x14ac:dyDescent="0.25">
      <c r="A39" s="24" t="s">
        <v>26</v>
      </c>
      <c r="B39" s="25" t="s">
        <v>134</v>
      </c>
      <c r="C39" s="11">
        <f>SUM(C40:C44)</f>
        <v>0</v>
      </c>
      <c r="D39" s="11">
        <f t="shared" ref="D39:E39" si="11">SUM(D40:D44)</f>
        <v>0</v>
      </c>
      <c r="E39" s="11">
        <f t="shared" si="11"/>
        <v>0</v>
      </c>
      <c r="F39" s="645"/>
      <c r="I39" s="278"/>
      <c r="J39" s="278"/>
      <c r="K39" s="278"/>
      <c r="L39" s="278"/>
      <c r="M39" s="278"/>
      <c r="N39" s="278"/>
    </row>
    <row r="40" spans="1:14" s="26" customFormat="1" ht="12" customHeight="1" x14ac:dyDescent="0.2">
      <c r="A40" s="27" t="s">
        <v>52</v>
      </c>
      <c r="B40" s="28" t="s">
        <v>21</v>
      </c>
      <c r="C40" s="40"/>
      <c r="D40" s="40">
        <v>0</v>
      </c>
      <c r="E40" s="40"/>
      <c r="F40" s="662"/>
      <c r="I40" s="278"/>
      <c r="J40" s="278"/>
      <c r="K40" s="278"/>
      <c r="L40" s="278"/>
      <c r="M40" s="278"/>
      <c r="N40" s="278"/>
    </row>
    <row r="41" spans="1:14" s="26" customFormat="1" ht="12" customHeight="1" x14ac:dyDescent="0.2">
      <c r="A41" s="30" t="s">
        <v>54</v>
      </c>
      <c r="B41" s="31" t="s">
        <v>23</v>
      </c>
      <c r="C41" s="38"/>
      <c r="D41" s="38">
        <v>0</v>
      </c>
      <c r="E41" s="38"/>
      <c r="F41" s="649"/>
      <c r="I41" s="278"/>
      <c r="J41" s="278"/>
      <c r="K41" s="278"/>
      <c r="L41" s="278"/>
      <c r="M41" s="278"/>
      <c r="N41" s="278"/>
    </row>
    <row r="42" spans="1:14" s="26" customFormat="1" ht="12" customHeight="1" x14ac:dyDescent="0.2">
      <c r="A42" s="30" t="s">
        <v>56</v>
      </c>
      <c r="B42" s="31" t="s">
        <v>25</v>
      </c>
      <c r="C42" s="38"/>
      <c r="D42" s="38">
        <v>0</v>
      </c>
      <c r="E42" s="38"/>
      <c r="F42" s="649"/>
      <c r="I42" s="278"/>
      <c r="J42" s="278"/>
      <c r="K42" s="278"/>
      <c r="L42" s="278"/>
      <c r="M42" s="278"/>
      <c r="N42" s="278"/>
    </row>
    <row r="43" spans="1:14" s="26" customFormat="1" ht="12" customHeight="1" x14ac:dyDescent="0.2">
      <c r="A43" s="30" t="s">
        <v>58</v>
      </c>
      <c r="B43" s="31" t="s">
        <v>135</v>
      </c>
      <c r="C43" s="38"/>
      <c r="D43" s="38">
        <v>0</v>
      </c>
      <c r="E43" s="38"/>
      <c r="F43" s="649"/>
      <c r="I43" s="278"/>
      <c r="J43" s="278"/>
      <c r="K43" s="278"/>
      <c r="L43" s="278"/>
      <c r="M43" s="278"/>
      <c r="N43" s="278"/>
    </row>
    <row r="44" spans="1:14" s="26" customFormat="1" ht="12" customHeight="1" thickBot="1" x14ac:dyDescent="0.25">
      <c r="A44" s="33" t="s">
        <v>136</v>
      </c>
      <c r="B44" s="34" t="s">
        <v>137</v>
      </c>
      <c r="C44" s="39"/>
      <c r="D44" s="39">
        <v>0</v>
      </c>
      <c r="E44" s="39"/>
      <c r="F44" s="647"/>
      <c r="I44" s="278"/>
      <c r="J44" s="278"/>
      <c r="K44" s="278"/>
      <c r="L44" s="278"/>
      <c r="M44" s="278"/>
      <c r="N44" s="278"/>
    </row>
    <row r="45" spans="1:14" s="26" customFormat="1" ht="12" customHeight="1" thickBot="1" x14ac:dyDescent="0.25">
      <c r="A45" s="24" t="s">
        <v>138</v>
      </c>
      <c r="B45" s="25" t="s">
        <v>139</v>
      </c>
      <c r="C45" s="11">
        <f>SUM(C46:C48)</f>
        <v>0</v>
      </c>
      <c r="D45" s="11">
        <f t="shared" ref="D45" si="12">SUM(D46:D48)</f>
        <v>90000</v>
      </c>
      <c r="E45" s="11">
        <f t="shared" ref="E45" si="13">SUM(E46:E48)</f>
        <v>90000</v>
      </c>
      <c r="F45" s="645">
        <f t="shared" si="2"/>
        <v>100</v>
      </c>
      <c r="I45" s="278"/>
      <c r="J45" s="278"/>
      <c r="K45" s="278"/>
      <c r="L45" s="278"/>
      <c r="M45" s="278"/>
      <c r="N45" s="278"/>
    </row>
    <row r="46" spans="1:14" s="26" customFormat="1" ht="12" customHeight="1" x14ac:dyDescent="0.2">
      <c r="A46" s="27" t="s">
        <v>61</v>
      </c>
      <c r="B46" s="28" t="s">
        <v>140</v>
      </c>
      <c r="C46" s="29"/>
      <c r="D46" s="29">
        <v>0</v>
      </c>
      <c r="E46" s="29"/>
      <c r="F46" s="653"/>
      <c r="I46" s="278"/>
      <c r="J46" s="278"/>
      <c r="K46" s="278"/>
      <c r="L46" s="278"/>
      <c r="M46" s="278"/>
      <c r="N46" s="278"/>
    </row>
    <row r="47" spans="1:14" s="26" customFormat="1" ht="12" customHeight="1" x14ac:dyDescent="0.2">
      <c r="A47" s="30" t="s">
        <v>63</v>
      </c>
      <c r="B47" s="31" t="s">
        <v>214</v>
      </c>
      <c r="C47" s="32"/>
      <c r="D47" s="32">
        <v>0</v>
      </c>
      <c r="E47" s="32"/>
      <c r="F47" s="646"/>
      <c r="I47" s="278"/>
      <c r="J47" s="278"/>
      <c r="K47" s="278"/>
      <c r="L47" s="278"/>
      <c r="M47" s="278"/>
      <c r="N47" s="278"/>
    </row>
    <row r="48" spans="1:14" s="26" customFormat="1" ht="12" customHeight="1" x14ac:dyDescent="0.2">
      <c r="A48" s="30" t="s">
        <v>65</v>
      </c>
      <c r="B48" s="31" t="s">
        <v>142</v>
      </c>
      <c r="C48" s="32"/>
      <c r="D48" s="32">
        <v>90000</v>
      </c>
      <c r="E48" s="32">
        <v>90000</v>
      </c>
      <c r="F48" s="646">
        <f t="shared" si="2"/>
        <v>100</v>
      </c>
      <c r="I48" s="278"/>
      <c r="J48" s="278"/>
      <c r="K48" s="278"/>
      <c r="L48" s="278"/>
      <c r="M48" s="278"/>
      <c r="N48" s="278"/>
    </row>
    <row r="49" spans="1:14" s="26" customFormat="1" ht="12" customHeight="1" thickBot="1" x14ac:dyDescent="0.25">
      <c r="A49" s="33" t="s">
        <v>67</v>
      </c>
      <c r="B49" s="34" t="s">
        <v>143</v>
      </c>
      <c r="C49" s="36"/>
      <c r="D49" s="36">
        <v>0</v>
      </c>
      <c r="E49" s="36"/>
      <c r="F49" s="652"/>
      <c r="I49" s="278"/>
      <c r="J49" s="278"/>
      <c r="K49" s="278"/>
      <c r="L49" s="278"/>
      <c r="M49" s="278"/>
      <c r="N49" s="278"/>
    </row>
    <row r="50" spans="1:14" s="26" customFormat="1" ht="12" customHeight="1" thickBot="1" x14ac:dyDescent="0.25">
      <c r="A50" s="24" t="s">
        <v>30</v>
      </c>
      <c r="B50" s="35" t="s">
        <v>144</v>
      </c>
      <c r="C50" s="11">
        <f>SUM(C51:C53)</f>
        <v>0</v>
      </c>
      <c r="D50" s="11">
        <f t="shared" ref="D50:E50" si="14">SUM(D51:D53)</f>
        <v>0</v>
      </c>
      <c r="E50" s="11">
        <f t="shared" si="14"/>
        <v>0</v>
      </c>
      <c r="F50" s="645"/>
      <c r="I50" s="278"/>
      <c r="J50" s="278"/>
      <c r="K50" s="278"/>
      <c r="L50" s="278"/>
      <c r="M50" s="278"/>
      <c r="N50" s="278"/>
    </row>
    <row r="51" spans="1:14" s="26" customFormat="1" ht="12" customHeight="1" x14ac:dyDescent="0.2">
      <c r="A51" s="27" t="s">
        <v>70</v>
      </c>
      <c r="B51" s="28" t="s">
        <v>145</v>
      </c>
      <c r="C51" s="38"/>
      <c r="D51" s="38">
        <v>0</v>
      </c>
      <c r="E51" s="38"/>
      <c r="F51" s="649"/>
      <c r="I51" s="278"/>
      <c r="J51" s="278"/>
      <c r="K51" s="278"/>
      <c r="L51" s="278"/>
      <c r="M51" s="278"/>
      <c r="N51" s="278"/>
    </row>
    <row r="52" spans="1:14" s="26" customFormat="1" ht="12" customHeight="1" x14ac:dyDescent="0.2">
      <c r="A52" s="30" t="s">
        <v>72</v>
      </c>
      <c r="B52" s="31" t="s">
        <v>146</v>
      </c>
      <c r="C52" s="38"/>
      <c r="D52" s="38">
        <v>0</v>
      </c>
      <c r="E52" s="38"/>
      <c r="F52" s="649"/>
      <c r="I52" s="278"/>
      <c r="J52" s="278"/>
      <c r="K52" s="278"/>
      <c r="L52" s="278"/>
      <c r="M52" s="278"/>
      <c r="N52" s="278"/>
    </row>
    <row r="53" spans="1:14" s="26" customFormat="1" ht="12" customHeight="1" x14ac:dyDescent="0.2">
      <c r="A53" s="30" t="s">
        <v>74</v>
      </c>
      <c r="B53" s="31" t="s">
        <v>147</v>
      </c>
      <c r="C53" s="38"/>
      <c r="D53" s="38">
        <v>0</v>
      </c>
      <c r="E53" s="38"/>
      <c r="F53" s="649"/>
      <c r="I53" s="278"/>
      <c r="J53" s="278"/>
      <c r="K53" s="278"/>
      <c r="L53" s="278"/>
      <c r="M53" s="278"/>
      <c r="N53" s="278"/>
    </row>
    <row r="54" spans="1:14" s="26" customFormat="1" ht="12" customHeight="1" thickBot="1" x14ac:dyDescent="0.25">
      <c r="A54" s="33" t="s">
        <v>76</v>
      </c>
      <c r="B54" s="34" t="s">
        <v>148</v>
      </c>
      <c r="C54" s="38"/>
      <c r="D54" s="38">
        <v>0</v>
      </c>
      <c r="E54" s="38"/>
      <c r="F54" s="649"/>
      <c r="I54" s="278"/>
      <c r="J54" s="278"/>
      <c r="K54" s="278"/>
      <c r="L54" s="278"/>
      <c r="M54" s="278"/>
      <c r="N54" s="278"/>
    </row>
    <row r="55" spans="1:14" s="26" customFormat="1" ht="12" customHeight="1" thickBot="1" x14ac:dyDescent="0.25">
      <c r="A55" s="24" t="s">
        <v>31</v>
      </c>
      <c r="B55" s="25" t="s">
        <v>149</v>
      </c>
      <c r="C55" s="14">
        <f t="shared" ref="C55" si="15">+C5+C6+C13+C20+C27+C39+C45+C50</f>
        <v>173632700</v>
      </c>
      <c r="D55" s="14">
        <f t="shared" ref="D55:E55" si="16">+D5+D6+D13+D20+D27+D39+D45+D50</f>
        <v>223824151</v>
      </c>
      <c r="E55" s="14">
        <f t="shared" si="16"/>
        <v>220781817</v>
      </c>
      <c r="F55" s="648">
        <f t="shared" si="2"/>
        <v>98.640748111225946</v>
      </c>
      <c r="I55" s="278"/>
      <c r="J55" s="278"/>
      <c r="K55" s="278"/>
      <c r="L55" s="278"/>
      <c r="M55" s="278"/>
      <c r="N55" s="278"/>
    </row>
    <row r="56" spans="1:14" s="26" customFormat="1" ht="12" customHeight="1" thickBot="1" x14ac:dyDescent="0.25">
      <c r="A56" s="41" t="s">
        <v>150</v>
      </c>
      <c r="B56" s="35" t="s">
        <v>151</v>
      </c>
      <c r="C56" s="11">
        <f>SUM(C57:C59)</f>
        <v>0</v>
      </c>
      <c r="D56" s="11">
        <f t="shared" ref="D56:E56" si="17">SUM(D57:D59)</f>
        <v>0</v>
      </c>
      <c r="E56" s="11">
        <f t="shared" si="17"/>
        <v>0</v>
      </c>
      <c r="F56" s="645"/>
      <c r="I56" s="278"/>
      <c r="J56" s="278"/>
      <c r="K56" s="278"/>
      <c r="L56" s="278"/>
      <c r="M56" s="278"/>
      <c r="N56" s="278"/>
    </row>
    <row r="57" spans="1:14" s="26" customFormat="1" ht="12" customHeight="1" x14ac:dyDescent="0.2">
      <c r="A57" s="27" t="s">
        <v>152</v>
      </c>
      <c r="B57" s="28" t="s">
        <v>153</v>
      </c>
      <c r="C57" s="38"/>
      <c r="D57" s="38">
        <v>0</v>
      </c>
      <c r="E57" s="38"/>
      <c r="F57" s="649"/>
      <c r="I57" s="278"/>
      <c r="J57" s="278"/>
      <c r="K57" s="278"/>
      <c r="L57" s="278"/>
      <c r="M57" s="278"/>
      <c r="N57" s="278"/>
    </row>
    <row r="58" spans="1:14" s="26" customFormat="1" ht="12" customHeight="1" x14ac:dyDescent="0.2">
      <c r="A58" s="30" t="s">
        <v>154</v>
      </c>
      <c r="B58" s="31" t="s">
        <v>155</v>
      </c>
      <c r="C58" s="38"/>
      <c r="D58" s="38">
        <v>0</v>
      </c>
      <c r="E58" s="38"/>
      <c r="F58" s="649"/>
      <c r="I58" s="278"/>
      <c r="J58" s="278"/>
      <c r="K58" s="278"/>
      <c r="L58" s="278"/>
      <c r="M58" s="278"/>
      <c r="N58" s="278"/>
    </row>
    <row r="59" spans="1:14" s="26" customFormat="1" ht="12" customHeight="1" thickBot="1" x14ac:dyDescent="0.25">
      <c r="A59" s="33" t="s">
        <v>156</v>
      </c>
      <c r="B59" s="42" t="s">
        <v>157</v>
      </c>
      <c r="C59" s="38"/>
      <c r="D59" s="38">
        <v>0</v>
      </c>
      <c r="E59" s="38"/>
      <c r="F59" s="649"/>
      <c r="I59" s="278"/>
      <c r="J59" s="278"/>
      <c r="K59" s="278"/>
      <c r="L59" s="278"/>
      <c r="M59" s="278"/>
      <c r="N59" s="278"/>
    </row>
    <row r="60" spans="1:14" s="26" customFormat="1" ht="12" customHeight="1" thickBot="1" x14ac:dyDescent="0.25">
      <c r="A60" s="41" t="s">
        <v>158</v>
      </c>
      <c r="B60" s="35" t="s">
        <v>159</v>
      </c>
      <c r="C60" s="11">
        <f>SUM(C61:C64)</f>
        <v>0</v>
      </c>
      <c r="D60" s="11">
        <f t="shared" ref="D60" si="18">SUM(D61:D64)</f>
        <v>0</v>
      </c>
      <c r="E60" s="11">
        <f t="shared" ref="E60" si="19">SUM(E61:E64)</f>
        <v>0</v>
      </c>
      <c r="F60" s="645"/>
      <c r="I60" s="278"/>
      <c r="J60" s="278"/>
      <c r="K60" s="278"/>
      <c r="L60" s="278"/>
      <c r="M60" s="278"/>
      <c r="N60" s="278"/>
    </row>
    <row r="61" spans="1:14" s="26" customFormat="1" ht="12" customHeight="1" x14ac:dyDescent="0.2">
      <c r="A61" s="27" t="s">
        <v>160</v>
      </c>
      <c r="B61" s="28" t="s">
        <v>161</v>
      </c>
      <c r="C61" s="38"/>
      <c r="D61" s="38">
        <v>0</v>
      </c>
      <c r="E61" s="38"/>
      <c r="F61" s="649"/>
      <c r="I61" s="278"/>
      <c r="J61" s="278"/>
      <c r="K61" s="278"/>
      <c r="L61" s="278"/>
      <c r="M61" s="278"/>
      <c r="N61" s="278"/>
    </row>
    <row r="62" spans="1:14" s="26" customFormat="1" ht="12" customHeight="1" x14ac:dyDescent="0.2">
      <c r="A62" s="30" t="s">
        <v>162</v>
      </c>
      <c r="B62" s="31" t="s">
        <v>163</v>
      </c>
      <c r="C62" s="38"/>
      <c r="D62" s="38">
        <v>0</v>
      </c>
      <c r="E62" s="38"/>
      <c r="F62" s="649"/>
      <c r="I62" s="278"/>
      <c r="J62" s="278"/>
      <c r="K62" s="278"/>
      <c r="L62" s="278"/>
      <c r="M62" s="278"/>
      <c r="N62" s="278"/>
    </row>
    <row r="63" spans="1:14" s="26" customFormat="1" ht="12" customHeight="1" x14ac:dyDescent="0.2">
      <c r="A63" s="30" t="s">
        <v>164</v>
      </c>
      <c r="B63" s="31" t="s">
        <v>165</v>
      </c>
      <c r="C63" s="38"/>
      <c r="D63" s="38">
        <v>0</v>
      </c>
      <c r="E63" s="38"/>
      <c r="F63" s="649"/>
      <c r="I63" s="278"/>
      <c r="J63" s="278"/>
      <c r="K63" s="278"/>
      <c r="L63" s="278"/>
      <c r="M63" s="278"/>
      <c r="N63" s="278"/>
    </row>
    <row r="64" spans="1:14" s="26" customFormat="1" ht="12" customHeight="1" thickBot="1" x14ac:dyDescent="0.25">
      <c r="A64" s="33" t="s">
        <v>166</v>
      </c>
      <c r="B64" s="34" t="s">
        <v>167</v>
      </c>
      <c r="C64" s="38"/>
      <c r="D64" s="38">
        <v>0</v>
      </c>
      <c r="E64" s="38"/>
      <c r="F64" s="649"/>
      <c r="I64" s="278"/>
      <c r="J64" s="278"/>
      <c r="K64" s="278"/>
      <c r="L64" s="278"/>
      <c r="M64" s="278"/>
      <c r="N64" s="278"/>
    </row>
    <row r="65" spans="1:14" s="26" customFormat="1" ht="12" customHeight="1" thickBot="1" x14ac:dyDescent="0.25">
      <c r="A65" s="41" t="s">
        <v>168</v>
      </c>
      <c r="B65" s="35" t="s">
        <v>169</v>
      </c>
      <c r="C65" s="11">
        <f>SUM(C66:C67)</f>
        <v>28690958</v>
      </c>
      <c r="D65" s="11">
        <f t="shared" ref="D65:E65" si="20">SUM(D66:D67)</f>
        <v>28690958</v>
      </c>
      <c r="E65" s="11">
        <f t="shared" si="20"/>
        <v>33019008</v>
      </c>
      <c r="F65" s="645">
        <f t="shared" si="2"/>
        <v>115.08506617311281</v>
      </c>
      <c r="I65" s="278"/>
      <c r="J65" s="278"/>
      <c r="K65" s="278"/>
      <c r="L65" s="278"/>
      <c r="M65" s="278"/>
      <c r="N65" s="278"/>
    </row>
    <row r="66" spans="1:14" s="26" customFormat="1" ht="12" customHeight="1" x14ac:dyDescent="0.2">
      <c r="A66" s="27" t="s">
        <v>170</v>
      </c>
      <c r="B66" s="28" t="s">
        <v>171</v>
      </c>
      <c r="C66" s="38">
        <v>28690958</v>
      </c>
      <c r="D66" s="38">
        <v>28690958</v>
      </c>
      <c r="E66" s="38">
        <v>33019008</v>
      </c>
      <c r="F66" s="649">
        <f t="shared" si="2"/>
        <v>115.08506617311281</v>
      </c>
      <c r="I66" s="278" t="e">
        <f>#REF!+#REF!</f>
        <v>#REF!</v>
      </c>
      <c r="J66" s="278" t="e">
        <f>#REF!+#REF!</f>
        <v>#REF!</v>
      </c>
      <c r="K66" s="278" t="e">
        <f>#REF!+#REF!</f>
        <v>#REF!</v>
      </c>
      <c r="L66" s="278" t="e">
        <f>#REF!+#REF!</f>
        <v>#REF!</v>
      </c>
      <c r="M66" s="278" t="e">
        <f>#REF!+#REF!</f>
        <v>#REF!</v>
      </c>
      <c r="N66" s="278" t="e">
        <f>#REF!+#REF!</f>
        <v>#REF!</v>
      </c>
    </row>
    <row r="67" spans="1:14" s="26" customFormat="1" ht="12" customHeight="1" thickBot="1" x14ac:dyDescent="0.25">
      <c r="A67" s="33" t="s">
        <v>172</v>
      </c>
      <c r="B67" s="34" t="s">
        <v>173</v>
      </c>
      <c r="C67" s="38"/>
      <c r="D67" s="38">
        <v>0</v>
      </c>
      <c r="E67" s="38"/>
      <c r="F67" s="649"/>
      <c r="I67" s="278"/>
      <c r="J67" s="278"/>
      <c r="K67" s="278"/>
      <c r="L67" s="278"/>
      <c r="M67" s="278"/>
      <c r="N67" s="278"/>
    </row>
    <row r="68" spans="1:14" s="26" customFormat="1" ht="12" customHeight="1" thickBot="1" x14ac:dyDescent="0.25">
      <c r="A68" s="41" t="s">
        <v>174</v>
      </c>
      <c r="B68" s="35" t="s">
        <v>175</v>
      </c>
      <c r="C68" s="11">
        <f>SUM(C69:C71)</f>
        <v>0</v>
      </c>
      <c r="D68" s="11">
        <v>0</v>
      </c>
      <c r="E68" s="11">
        <f t="shared" ref="E68" si="21">SUM(E69:E71)</f>
        <v>0</v>
      </c>
      <c r="F68" s="645"/>
      <c r="I68" s="278"/>
      <c r="J68" s="278"/>
      <c r="K68" s="278"/>
      <c r="L68" s="278"/>
      <c r="M68" s="278"/>
      <c r="N68" s="278"/>
    </row>
    <row r="69" spans="1:14" s="26" customFormat="1" ht="12" hidden="1" customHeight="1" x14ac:dyDescent="0.2">
      <c r="A69" s="27" t="s">
        <v>176</v>
      </c>
      <c r="B69" s="28" t="s">
        <v>177</v>
      </c>
      <c r="C69" s="38"/>
      <c r="D69" s="38"/>
      <c r="E69" s="38"/>
      <c r="F69" s="649"/>
      <c r="I69" s="278"/>
      <c r="J69" s="278"/>
      <c r="K69" s="278"/>
      <c r="L69" s="278"/>
      <c r="M69" s="278"/>
      <c r="N69" s="278"/>
    </row>
    <row r="70" spans="1:14" s="26" customFormat="1" ht="12" hidden="1" customHeight="1" x14ac:dyDescent="0.2">
      <c r="A70" s="30" t="s">
        <v>178</v>
      </c>
      <c r="B70" s="31" t="s">
        <v>179</v>
      </c>
      <c r="C70" s="38"/>
      <c r="D70" s="38"/>
      <c r="E70" s="38"/>
      <c r="F70" s="649"/>
      <c r="I70" s="278"/>
      <c r="J70" s="278"/>
      <c r="K70" s="278"/>
      <c r="L70" s="278"/>
      <c r="M70" s="278"/>
      <c r="N70" s="278"/>
    </row>
    <row r="71" spans="1:14" s="26" customFormat="1" ht="12" hidden="1" customHeight="1" thickBot="1" x14ac:dyDescent="0.25">
      <c r="A71" s="33" t="s">
        <v>180</v>
      </c>
      <c r="B71" s="34" t="s">
        <v>181</v>
      </c>
      <c r="C71" s="38"/>
      <c r="D71" s="38"/>
      <c r="E71" s="38"/>
      <c r="F71" s="649"/>
      <c r="I71" s="278"/>
      <c r="J71" s="278"/>
      <c r="K71" s="278"/>
      <c r="L71" s="278"/>
      <c r="M71" s="278"/>
      <c r="N71" s="278"/>
    </row>
    <row r="72" spans="1:14" s="26" customFormat="1" ht="12" customHeight="1" thickBot="1" x14ac:dyDescent="0.25">
      <c r="A72" s="41" t="s">
        <v>182</v>
      </c>
      <c r="B72" s="35" t="s">
        <v>183</v>
      </c>
      <c r="C72" s="11">
        <f>SUM(C73:C76)</f>
        <v>0</v>
      </c>
      <c r="D72" s="11">
        <v>0</v>
      </c>
      <c r="E72" s="11">
        <f t="shared" ref="E72" si="22">SUM(E73:E76)</f>
        <v>0</v>
      </c>
      <c r="F72" s="645"/>
      <c r="I72" s="278"/>
      <c r="J72" s="278"/>
      <c r="K72" s="278"/>
      <c r="L72" s="278"/>
      <c r="M72" s="278"/>
      <c r="N72" s="278"/>
    </row>
    <row r="73" spans="1:14" s="26" customFormat="1" ht="12" hidden="1" customHeight="1" x14ac:dyDescent="0.2">
      <c r="A73" s="43" t="s">
        <v>184</v>
      </c>
      <c r="B73" s="28" t="s">
        <v>185</v>
      </c>
      <c r="C73" s="38"/>
      <c r="D73" s="38"/>
      <c r="E73" s="38"/>
      <c r="F73" s="649"/>
      <c r="I73" s="278"/>
      <c r="J73" s="278"/>
      <c r="K73" s="278"/>
      <c r="L73" s="278"/>
      <c r="M73" s="278"/>
      <c r="N73" s="278"/>
    </row>
    <row r="74" spans="1:14" s="26" customFormat="1" ht="12" hidden="1" customHeight="1" x14ac:dyDescent="0.2">
      <c r="A74" s="44" t="s">
        <v>186</v>
      </c>
      <c r="B74" s="31" t="s">
        <v>187</v>
      </c>
      <c r="C74" s="38"/>
      <c r="D74" s="38"/>
      <c r="E74" s="38"/>
      <c r="F74" s="649"/>
      <c r="I74" s="278"/>
      <c r="J74" s="278"/>
      <c r="K74" s="278"/>
      <c r="L74" s="278"/>
      <c r="M74" s="278"/>
      <c r="N74" s="278"/>
    </row>
    <row r="75" spans="1:14" s="26" customFormat="1" ht="12" hidden="1" customHeight="1" x14ac:dyDescent="0.2">
      <c r="A75" s="44" t="s">
        <v>188</v>
      </c>
      <c r="B75" s="31" t="s">
        <v>189</v>
      </c>
      <c r="C75" s="38"/>
      <c r="D75" s="38"/>
      <c r="E75" s="38"/>
      <c r="F75" s="649"/>
      <c r="I75" s="278"/>
      <c r="J75" s="278"/>
      <c r="K75" s="278"/>
      <c r="L75" s="278"/>
      <c r="M75" s="278"/>
      <c r="N75" s="278"/>
    </row>
    <row r="76" spans="1:14" s="26" customFormat="1" ht="12" hidden="1" customHeight="1" thickBot="1" x14ac:dyDescent="0.25">
      <c r="A76" s="45" t="s">
        <v>190</v>
      </c>
      <c r="B76" s="34" t="s">
        <v>191</v>
      </c>
      <c r="C76" s="38"/>
      <c r="D76" s="38"/>
      <c r="E76" s="38"/>
      <c r="F76" s="649"/>
      <c r="I76" s="278"/>
      <c r="J76" s="278"/>
      <c r="K76" s="278"/>
      <c r="L76" s="278"/>
      <c r="M76" s="278"/>
      <c r="N76" s="278"/>
    </row>
    <row r="77" spans="1:14" s="26" customFormat="1" ht="13.5" customHeight="1" thickBot="1" x14ac:dyDescent="0.25">
      <c r="A77" s="41" t="s">
        <v>192</v>
      </c>
      <c r="B77" s="35" t="s">
        <v>193</v>
      </c>
      <c r="C77" s="46"/>
      <c r="D77" s="46"/>
      <c r="E77" s="46"/>
      <c r="F77" s="663"/>
      <c r="I77" s="278"/>
      <c r="J77" s="278"/>
      <c r="K77" s="278"/>
      <c r="L77" s="278"/>
      <c r="M77" s="278"/>
      <c r="N77" s="278"/>
    </row>
    <row r="78" spans="1:14" s="26" customFormat="1" ht="15.75" customHeight="1" thickBot="1" x14ac:dyDescent="0.25">
      <c r="A78" s="41" t="s">
        <v>194</v>
      </c>
      <c r="B78" s="47" t="s">
        <v>195</v>
      </c>
      <c r="C78" s="14">
        <f>+C56+C60+C65+C68+C72+C77</f>
        <v>28690958</v>
      </c>
      <c r="D78" s="14">
        <v>29187179</v>
      </c>
      <c r="E78" s="14">
        <f t="shared" ref="E78" si="23">+E56+E60+E65+E68+E72+E77</f>
        <v>33019008</v>
      </c>
      <c r="F78" s="648">
        <f t="shared" ref="F78:F79" si="24">E78/D78*100</f>
        <v>113.128466440693</v>
      </c>
      <c r="I78" s="278"/>
      <c r="J78" s="278"/>
      <c r="K78" s="278"/>
      <c r="L78" s="278"/>
      <c r="M78" s="278"/>
      <c r="N78" s="278"/>
    </row>
    <row r="79" spans="1:14" s="26" customFormat="1" ht="16.5" customHeight="1" thickBot="1" x14ac:dyDescent="0.25">
      <c r="A79" s="48" t="s">
        <v>196</v>
      </c>
      <c r="B79" s="49" t="s">
        <v>197</v>
      </c>
      <c r="C79" s="14">
        <f>+C55+C78</f>
        <v>202323658</v>
      </c>
      <c r="D79" s="14">
        <v>235199468</v>
      </c>
      <c r="E79" s="14">
        <f t="shared" ref="E79" si="25">+E55+E78</f>
        <v>253800825</v>
      </c>
      <c r="F79" s="648">
        <f t="shared" si="24"/>
        <v>107.90875810994606</v>
      </c>
      <c r="I79" s="278"/>
      <c r="J79" s="278"/>
      <c r="K79" s="278"/>
      <c r="L79" s="278"/>
      <c r="M79" s="278"/>
      <c r="N79" s="278"/>
    </row>
    <row r="80" spans="1:14" s="26" customFormat="1" x14ac:dyDescent="0.2">
      <c r="A80" s="77"/>
      <c r="B80" s="78"/>
      <c r="C80" s="79"/>
      <c r="D80" s="79"/>
      <c r="E80" s="79"/>
      <c r="F80" s="79"/>
      <c r="I80" s="278"/>
      <c r="J80" s="278"/>
      <c r="K80" s="278"/>
      <c r="L80" s="278"/>
      <c r="M80" s="278"/>
      <c r="N80" s="278"/>
    </row>
    <row r="81" spans="1:15" ht="16.5" customHeight="1" x14ac:dyDescent="0.25">
      <c r="A81" s="667" t="s">
        <v>198</v>
      </c>
      <c r="B81" s="667"/>
      <c r="C81" s="667"/>
      <c r="D81" s="136"/>
      <c r="E81" s="136"/>
      <c r="F81" s="136"/>
    </row>
    <row r="82" spans="1:15" s="53" customFormat="1" ht="16.5" customHeight="1" thickBot="1" x14ac:dyDescent="0.3">
      <c r="A82" s="668" t="s">
        <v>199</v>
      </c>
      <c r="B82" s="668"/>
      <c r="C82" s="16"/>
      <c r="D82" s="16"/>
      <c r="E82" s="52"/>
      <c r="F82" s="16" t="s">
        <v>323</v>
      </c>
      <c r="I82" s="279"/>
      <c r="J82" s="279"/>
      <c r="K82" s="279"/>
      <c r="L82" s="279"/>
      <c r="M82" s="279"/>
      <c r="N82" s="279"/>
    </row>
    <row r="83" spans="1:15" ht="24.75" thickBot="1" x14ac:dyDescent="0.3">
      <c r="A83" s="17" t="s">
        <v>83</v>
      </c>
      <c r="B83" s="18" t="s">
        <v>200</v>
      </c>
      <c r="C83" s="197" t="s">
        <v>396</v>
      </c>
      <c r="D83" s="197" t="s">
        <v>300</v>
      </c>
      <c r="E83" s="19" t="s">
        <v>405</v>
      </c>
      <c r="F83" s="197" t="s">
        <v>406</v>
      </c>
    </row>
    <row r="84" spans="1:15" s="23" customFormat="1" ht="12" customHeight="1" thickBot="1" x14ac:dyDescent="0.25">
      <c r="A84" s="10">
        <v>1</v>
      </c>
      <c r="B84" s="54">
        <v>2</v>
      </c>
      <c r="C84" s="55">
        <v>3</v>
      </c>
      <c r="D84" s="55">
        <v>3</v>
      </c>
      <c r="E84" s="55">
        <v>3</v>
      </c>
      <c r="F84" s="55">
        <v>3</v>
      </c>
      <c r="I84" s="278"/>
      <c r="J84" s="278"/>
      <c r="K84" s="278"/>
      <c r="L84" s="278"/>
      <c r="M84" s="278"/>
      <c r="N84" s="278"/>
    </row>
    <row r="85" spans="1:15" ht="12" customHeight="1" thickBot="1" x14ac:dyDescent="0.3">
      <c r="A85" s="56" t="s">
        <v>1</v>
      </c>
      <c r="B85" s="57" t="s">
        <v>201</v>
      </c>
      <c r="C85" s="58">
        <f>SUM(C86:C90)</f>
        <v>186065097</v>
      </c>
      <c r="D85" s="58">
        <f t="shared" ref="D85" si="26">SUM(D86:D90)</f>
        <v>234104966</v>
      </c>
      <c r="E85" s="58">
        <f t="shared" ref="E85" si="27">SUM(E86:E90)</f>
        <v>234840495</v>
      </c>
      <c r="F85" s="650">
        <f t="shared" ref="F85:F123" si="28">E85/D85*100</f>
        <v>100.31418769647115</v>
      </c>
    </row>
    <row r="86" spans="1:15" ht="12" customHeight="1" x14ac:dyDescent="0.25">
      <c r="A86" s="59" t="s">
        <v>2</v>
      </c>
      <c r="B86" s="60" t="s">
        <v>38</v>
      </c>
      <c r="C86" s="61">
        <v>124631500</v>
      </c>
      <c r="D86" s="61">
        <v>161847834</v>
      </c>
      <c r="E86" s="61">
        <v>160364249</v>
      </c>
      <c r="F86" s="651">
        <f t="shared" si="28"/>
        <v>99.083345780209825</v>
      </c>
      <c r="I86" s="278" t="e">
        <f>#REF!+#REF!</f>
        <v>#REF!</v>
      </c>
      <c r="J86" s="278" t="e">
        <f>#REF!+#REF!</f>
        <v>#REF!</v>
      </c>
      <c r="K86" s="278" t="e">
        <f>#REF!+#REF!</f>
        <v>#REF!</v>
      </c>
      <c r="L86" s="278" t="e">
        <f>#REF!+#REF!</f>
        <v>#REF!</v>
      </c>
      <c r="M86" s="278" t="e">
        <f>#REF!+#REF!</f>
        <v>#REF!</v>
      </c>
      <c r="N86" s="278" t="e">
        <f>#REF!+#REF!</f>
        <v>#REF!</v>
      </c>
      <c r="O86" s="278"/>
    </row>
    <row r="87" spans="1:15" ht="12" customHeight="1" x14ac:dyDescent="0.25">
      <c r="A87" s="30" t="s">
        <v>3</v>
      </c>
      <c r="B87" s="2" t="s">
        <v>39</v>
      </c>
      <c r="C87" s="32">
        <v>19837000</v>
      </c>
      <c r="D87" s="32">
        <v>25603568</v>
      </c>
      <c r="E87" s="32">
        <v>24316848</v>
      </c>
      <c r="F87" s="646">
        <f t="shared" si="28"/>
        <v>94.974450435970482</v>
      </c>
      <c r="I87" s="278" t="e">
        <f>#REF!+#REF!</f>
        <v>#REF!</v>
      </c>
      <c r="J87" s="278" t="e">
        <f>#REF!+#REF!</f>
        <v>#REF!</v>
      </c>
      <c r="K87" s="278" t="e">
        <f>#REF!+#REF!</f>
        <v>#REF!</v>
      </c>
      <c r="L87" s="278" t="e">
        <f>#REF!+#REF!</f>
        <v>#REF!</v>
      </c>
      <c r="M87" s="278" t="e">
        <f>#REF!+#REF!</f>
        <v>#REF!</v>
      </c>
      <c r="N87" s="278" t="e">
        <f>#REF!+#REF!</f>
        <v>#REF!</v>
      </c>
    </row>
    <row r="88" spans="1:15" ht="12" customHeight="1" x14ac:dyDescent="0.25">
      <c r="A88" s="30" t="s">
        <v>4</v>
      </c>
      <c r="B88" s="2" t="s">
        <v>40</v>
      </c>
      <c r="C88" s="36">
        <v>40688000</v>
      </c>
      <c r="D88" s="36">
        <v>38969000</v>
      </c>
      <c r="E88" s="36">
        <v>38993531</v>
      </c>
      <c r="F88" s="652">
        <f t="shared" si="28"/>
        <v>100.06295003720906</v>
      </c>
      <c r="I88" s="278" t="e">
        <f>#REF!+#REF!</f>
        <v>#REF!</v>
      </c>
      <c r="J88" s="278" t="e">
        <f>#REF!+#REF!</f>
        <v>#REF!</v>
      </c>
      <c r="K88" s="278" t="e">
        <f>#REF!+#REF!</f>
        <v>#REF!</v>
      </c>
      <c r="L88" s="278" t="e">
        <f>#REF!+#REF!</f>
        <v>#REF!</v>
      </c>
      <c r="M88" s="278" t="e">
        <f>#REF!+#REF!</f>
        <v>#REF!</v>
      </c>
      <c r="N88" s="278" t="e">
        <f>#REF!+#REF!</f>
        <v>#REF!</v>
      </c>
    </row>
    <row r="89" spans="1:15" ht="12" customHeight="1" x14ac:dyDescent="0.25">
      <c r="A89" s="30" t="s">
        <v>5</v>
      </c>
      <c r="B89" s="62" t="s">
        <v>41</v>
      </c>
      <c r="C89" s="36">
        <v>0</v>
      </c>
      <c r="D89" s="36">
        <v>0</v>
      </c>
      <c r="E89" s="36"/>
      <c r="F89" s="652"/>
      <c r="I89" s="278" t="e">
        <f>#REF!+#REF!</f>
        <v>#REF!</v>
      </c>
      <c r="J89" s="278" t="e">
        <f>#REF!+#REF!</f>
        <v>#REF!</v>
      </c>
      <c r="K89" s="278" t="e">
        <f>#REF!+#REF!</f>
        <v>#REF!</v>
      </c>
      <c r="L89" s="278" t="e">
        <f>#REF!+#REF!</f>
        <v>#REF!</v>
      </c>
      <c r="M89" s="278" t="e">
        <f>#REF!+#REF!</f>
        <v>#REF!</v>
      </c>
      <c r="N89" s="278" t="e">
        <f>#REF!+#REF!</f>
        <v>#REF!</v>
      </c>
    </row>
    <row r="90" spans="1:15" ht="12" customHeight="1" thickBot="1" x14ac:dyDescent="0.3">
      <c r="A90" s="30" t="s">
        <v>202</v>
      </c>
      <c r="B90" s="63" t="s">
        <v>42</v>
      </c>
      <c r="C90" s="36">
        <v>908597</v>
      </c>
      <c r="D90" s="36">
        <v>7684564</v>
      </c>
      <c r="E90" s="36">
        <v>11165867</v>
      </c>
      <c r="F90" s="652">
        <f t="shared" si="28"/>
        <v>145.30254416516019</v>
      </c>
      <c r="I90" s="278" t="e">
        <f>#REF!+#REF!</f>
        <v>#REF!</v>
      </c>
      <c r="J90" s="278" t="e">
        <f>#REF!+#REF!</f>
        <v>#REF!</v>
      </c>
      <c r="K90" s="278" t="e">
        <f>#REF!+#REF!</f>
        <v>#REF!</v>
      </c>
      <c r="L90" s="278" t="e">
        <f>#REF!+#REF!</f>
        <v>#REF!</v>
      </c>
      <c r="M90" s="278" t="e">
        <f>#REF!+#REF!</f>
        <v>#REF!</v>
      </c>
      <c r="N90" s="278" t="e">
        <f>#REF!+#REF!</f>
        <v>#REF!</v>
      </c>
    </row>
    <row r="91" spans="1:15" ht="12" customHeight="1" thickBot="1" x14ac:dyDescent="0.3">
      <c r="A91" s="24" t="s">
        <v>7</v>
      </c>
      <c r="B91" s="65" t="s">
        <v>203</v>
      </c>
      <c r="C91" s="11">
        <f>SUM(C96,C94,C92)</f>
        <v>994000</v>
      </c>
      <c r="D91" s="11">
        <f t="shared" ref="D91" si="29">SUM(D96,D94,D92)</f>
        <v>1356000</v>
      </c>
      <c r="E91" s="11">
        <f t="shared" ref="E91" si="30">SUM(E96,E94,E92)</f>
        <v>1360624</v>
      </c>
      <c r="F91" s="645">
        <f t="shared" si="28"/>
        <v>100.34100294985251</v>
      </c>
    </row>
    <row r="92" spans="1:15" ht="12" customHeight="1" x14ac:dyDescent="0.25">
      <c r="A92" s="27" t="s">
        <v>8</v>
      </c>
      <c r="B92" s="2" t="s">
        <v>43</v>
      </c>
      <c r="C92" s="29">
        <v>994000</v>
      </c>
      <c r="D92" s="29">
        <v>1356000</v>
      </c>
      <c r="E92" s="29">
        <v>1360624</v>
      </c>
      <c r="F92" s="653">
        <f t="shared" si="28"/>
        <v>100.34100294985251</v>
      </c>
      <c r="I92" s="278" t="e">
        <f>#REF!+#REF!</f>
        <v>#REF!</v>
      </c>
      <c r="J92" s="278" t="e">
        <f>#REF!+#REF!</f>
        <v>#REF!</v>
      </c>
      <c r="K92" s="278" t="e">
        <f>#REF!+#REF!</f>
        <v>#REF!</v>
      </c>
      <c r="L92" s="278" t="e">
        <f>#REF!+#REF!</f>
        <v>#REF!</v>
      </c>
      <c r="M92" s="278" t="e">
        <f>#REF!+#REF!</f>
        <v>#REF!</v>
      </c>
      <c r="N92" s="278" t="e">
        <f>#REF!+#REF!</f>
        <v>#REF!</v>
      </c>
    </row>
    <row r="93" spans="1:15" ht="12" customHeight="1" x14ac:dyDescent="0.25">
      <c r="A93" s="27" t="s">
        <v>10</v>
      </c>
      <c r="B93" s="66" t="s">
        <v>204</v>
      </c>
      <c r="C93" s="29"/>
      <c r="D93" s="29">
        <v>0</v>
      </c>
      <c r="E93" s="29"/>
      <c r="F93" s="653"/>
    </row>
    <row r="94" spans="1:15" ht="12" customHeight="1" x14ac:dyDescent="0.25">
      <c r="A94" s="27" t="s">
        <v>11</v>
      </c>
      <c r="B94" s="66" t="s">
        <v>44</v>
      </c>
      <c r="C94" s="32"/>
      <c r="D94" s="32">
        <v>0</v>
      </c>
      <c r="E94" s="32"/>
      <c r="F94" s="646"/>
    </row>
    <row r="95" spans="1:15" ht="12" customHeight="1" x14ac:dyDescent="0.25">
      <c r="A95" s="27" t="s">
        <v>12</v>
      </c>
      <c r="B95" s="66" t="s">
        <v>205</v>
      </c>
      <c r="C95" s="12"/>
      <c r="D95" s="12">
        <v>0</v>
      </c>
      <c r="E95" s="12"/>
      <c r="F95" s="655"/>
    </row>
    <row r="96" spans="1:15" ht="12" customHeight="1" thickBot="1" x14ac:dyDescent="0.3">
      <c r="A96" s="27" t="s">
        <v>89</v>
      </c>
      <c r="B96" s="67" t="s">
        <v>206</v>
      </c>
      <c r="C96" s="12"/>
      <c r="D96" s="12">
        <v>0</v>
      </c>
      <c r="E96" s="12"/>
      <c r="F96" s="655"/>
    </row>
    <row r="97" spans="1:6" ht="12" customHeight="1" thickBot="1" x14ac:dyDescent="0.3">
      <c r="A97" s="24" t="s">
        <v>13</v>
      </c>
      <c r="B97" s="5" t="s">
        <v>207</v>
      </c>
      <c r="C97" s="11">
        <f>+C98+C99</f>
        <v>15264561</v>
      </c>
      <c r="D97" s="11">
        <f t="shared" ref="D97" si="31">+D98+D99</f>
        <v>17054143</v>
      </c>
      <c r="E97" s="11">
        <f t="shared" ref="E97" si="32">+E98+E99</f>
        <v>0</v>
      </c>
      <c r="F97" s="645">
        <f t="shared" si="28"/>
        <v>0</v>
      </c>
    </row>
    <row r="98" spans="1:6" ht="12" customHeight="1" x14ac:dyDescent="0.25">
      <c r="A98" s="27" t="s">
        <v>94</v>
      </c>
      <c r="B98" s="4" t="s">
        <v>208</v>
      </c>
      <c r="C98" s="195">
        <v>15264561</v>
      </c>
      <c r="D98" s="195">
        <v>17054143</v>
      </c>
      <c r="E98" s="61"/>
      <c r="F98" s="656">
        <f t="shared" si="28"/>
        <v>0</v>
      </c>
    </row>
    <row r="99" spans="1:6" ht="12" customHeight="1" thickBot="1" x14ac:dyDescent="0.3">
      <c r="A99" s="33" t="s">
        <v>96</v>
      </c>
      <c r="B99" s="66" t="s">
        <v>209</v>
      </c>
      <c r="C99" s="269"/>
      <c r="D99" s="269">
        <v>0</v>
      </c>
      <c r="E99" s="269"/>
      <c r="F99" s="657"/>
    </row>
    <row r="100" spans="1:6" ht="12" customHeight="1" thickBot="1" x14ac:dyDescent="0.3">
      <c r="A100" s="24" t="s">
        <v>15</v>
      </c>
      <c r="B100" s="5" t="s">
        <v>78</v>
      </c>
      <c r="C100" s="11">
        <f>+C85+C91+C97</f>
        <v>202323658</v>
      </c>
      <c r="D100" s="11">
        <f t="shared" ref="D100" si="33">+D85+D91+D97</f>
        <v>252515109</v>
      </c>
      <c r="E100" s="11">
        <f t="shared" ref="E100" si="34">+E85+E91+E97</f>
        <v>236201119</v>
      </c>
      <c r="F100" s="645">
        <f t="shared" si="28"/>
        <v>93.539400448311397</v>
      </c>
    </row>
    <row r="101" spans="1:6" ht="12" customHeight="1" thickBot="1" x14ac:dyDescent="0.3">
      <c r="A101" s="24" t="s">
        <v>19</v>
      </c>
      <c r="B101" s="5" t="s">
        <v>47</v>
      </c>
      <c r="C101" s="11">
        <f>+C102+C103+C104</f>
        <v>0</v>
      </c>
      <c r="D101" s="11">
        <f t="shared" ref="D101" si="35">+D102+D103+D104</f>
        <v>0</v>
      </c>
      <c r="E101" s="11">
        <f t="shared" ref="E101" si="36">+E102+E103+E104</f>
        <v>0</v>
      </c>
      <c r="F101" s="645"/>
    </row>
    <row r="102" spans="1:6" ht="12" customHeight="1" x14ac:dyDescent="0.25">
      <c r="A102" s="27" t="s">
        <v>20</v>
      </c>
      <c r="B102" s="4" t="s">
        <v>48</v>
      </c>
      <c r="C102" s="12"/>
      <c r="D102" s="12">
        <v>0</v>
      </c>
      <c r="E102" s="12"/>
      <c r="F102" s="655"/>
    </row>
    <row r="103" spans="1:6" ht="12" customHeight="1" x14ac:dyDescent="0.25">
      <c r="A103" s="27" t="s">
        <v>22</v>
      </c>
      <c r="B103" s="4" t="s">
        <v>49</v>
      </c>
      <c r="C103" s="12"/>
      <c r="D103" s="12">
        <v>0</v>
      </c>
      <c r="E103" s="12"/>
      <c r="F103" s="655"/>
    </row>
    <row r="104" spans="1:6" ht="12" customHeight="1" thickBot="1" x14ac:dyDescent="0.3">
      <c r="A104" s="64" t="s">
        <v>24</v>
      </c>
      <c r="B104" s="13" t="s">
        <v>50</v>
      </c>
      <c r="C104" s="12"/>
      <c r="D104" s="12">
        <v>0</v>
      </c>
      <c r="E104" s="12"/>
      <c r="F104" s="655"/>
    </row>
    <row r="105" spans="1:6" ht="12" customHeight="1" thickBot="1" x14ac:dyDescent="0.3">
      <c r="A105" s="24" t="s">
        <v>26</v>
      </c>
      <c r="B105" s="5" t="s">
        <v>51</v>
      </c>
      <c r="C105" s="11">
        <f>+C106+C107+C108+C109</f>
        <v>0</v>
      </c>
      <c r="D105" s="11">
        <v>0</v>
      </c>
      <c r="E105" s="11">
        <f t="shared" ref="E105" si="37">+E106+E107+E108+E109</f>
        <v>0</v>
      </c>
      <c r="F105" s="645"/>
    </row>
    <row r="106" spans="1:6" ht="12" customHeight="1" x14ac:dyDescent="0.25">
      <c r="A106" s="27" t="s">
        <v>52</v>
      </c>
      <c r="B106" s="4" t="s">
        <v>53</v>
      </c>
      <c r="C106" s="12"/>
      <c r="D106" s="12">
        <v>0</v>
      </c>
      <c r="E106" s="12"/>
      <c r="F106" s="655"/>
    </row>
    <row r="107" spans="1:6" ht="12" customHeight="1" x14ac:dyDescent="0.25">
      <c r="A107" s="27" t="s">
        <v>54</v>
      </c>
      <c r="B107" s="4" t="s">
        <v>55</v>
      </c>
      <c r="C107" s="12"/>
      <c r="D107" s="12">
        <v>0</v>
      </c>
      <c r="E107" s="12"/>
      <c r="F107" s="655"/>
    </row>
    <row r="108" spans="1:6" ht="12" customHeight="1" x14ac:dyDescent="0.25">
      <c r="A108" s="27" t="s">
        <v>56</v>
      </c>
      <c r="B108" s="4" t="s">
        <v>57</v>
      </c>
      <c r="C108" s="12"/>
      <c r="D108" s="12">
        <v>0</v>
      </c>
      <c r="E108" s="12"/>
      <c r="F108" s="655"/>
    </row>
    <row r="109" spans="1:6" ht="12" customHeight="1" thickBot="1" x14ac:dyDescent="0.3">
      <c r="A109" s="64" t="s">
        <v>58</v>
      </c>
      <c r="B109" s="13" t="s">
        <v>59</v>
      </c>
      <c r="C109" s="12"/>
      <c r="D109" s="12">
        <v>0</v>
      </c>
      <c r="E109" s="12"/>
      <c r="F109" s="655"/>
    </row>
    <row r="110" spans="1:6" ht="12" customHeight="1" thickBot="1" x14ac:dyDescent="0.3">
      <c r="A110" s="24" t="s">
        <v>28</v>
      </c>
      <c r="B110" s="5" t="s">
        <v>60</v>
      </c>
      <c r="C110" s="14">
        <f>+C111+C112+C114+C115+C113</f>
        <v>0</v>
      </c>
      <c r="D110" s="14">
        <v>0</v>
      </c>
      <c r="E110" s="14">
        <f t="shared" ref="E110" si="38">+E111+E112+E114+E115+E113</f>
        <v>0</v>
      </c>
      <c r="F110" s="648"/>
    </row>
    <row r="111" spans="1:6" ht="12" customHeight="1" x14ac:dyDescent="0.25">
      <c r="A111" s="27" t="s">
        <v>61</v>
      </c>
      <c r="B111" s="4" t="s">
        <v>62</v>
      </c>
      <c r="C111" s="12"/>
      <c r="D111" s="12">
        <v>0</v>
      </c>
      <c r="E111" s="12"/>
      <c r="F111" s="655"/>
    </row>
    <row r="112" spans="1:6" ht="12" customHeight="1" x14ac:dyDescent="0.25">
      <c r="A112" s="27" t="s">
        <v>63</v>
      </c>
      <c r="B112" s="4" t="s">
        <v>64</v>
      </c>
      <c r="C112" s="12"/>
      <c r="D112" s="12">
        <v>0</v>
      </c>
      <c r="E112" s="12"/>
      <c r="F112" s="655"/>
    </row>
    <row r="113" spans="1:14" ht="12" customHeight="1" x14ac:dyDescent="0.25">
      <c r="A113" s="27" t="s">
        <v>65</v>
      </c>
      <c r="B113" s="4" t="s">
        <v>80</v>
      </c>
      <c r="C113" s="12"/>
      <c r="D113" s="12">
        <v>0</v>
      </c>
      <c r="E113" s="12"/>
      <c r="F113" s="655"/>
    </row>
    <row r="114" spans="1:14" ht="12" customHeight="1" x14ac:dyDescent="0.25">
      <c r="A114" s="27" t="s">
        <v>67</v>
      </c>
      <c r="B114" s="4" t="s">
        <v>66</v>
      </c>
      <c r="C114" s="12"/>
      <c r="D114" s="12">
        <v>0</v>
      </c>
      <c r="E114" s="12"/>
      <c r="F114" s="655"/>
    </row>
    <row r="115" spans="1:14" ht="12" customHeight="1" thickBot="1" x14ac:dyDescent="0.3">
      <c r="A115" s="64" t="s">
        <v>79</v>
      </c>
      <c r="B115" s="13" t="s">
        <v>68</v>
      </c>
      <c r="C115" s="12"/>
      <c r="D115" s="12">
        <v>0</v>
      </c>
      <c r="E115" s="12"/>
      <c r="F115" s="655"/>
    </row>
    <row r="116" spans="1:14" ht="12" customHeight="1" thickBot="1" x14ac:dyDescent="0.3">
      <c r="A116" s="24" t="s">
        <v>30</v>
      </c>
      <c r="B116" s="5" t="s">
        <v>69</v>
      </c>
      <c r="C116" s="68">
        <f>+C117+C118+C119+C120</f>
        <v>0</v>
      </c>
      <c r="D116" s="68">
        <v>0</v>
      </c>
      <c r="E116" s="68">
        <f t="shared" ref="E116" si="39">+E117+E118+E119+E120</f>
        <v>0</v>
      </c>
      <c r="F116" s="658"/>
    </row>
    <row r="117" spans="1:14" ht="12" customHeight="1" x14ac:dyDescent="0.25">
      <c r="A117" s="27" t="s">
        <v>70</v>
      </c>
      <c r="B117" s="4" t="s">
        <v>71</v>
      </c>
      <c r="C117" s="12"/>
      <c r="D117" s="12">
        <v>0</v>
      </c>
      <c r="E117" s="12"/>
      <c r="F117" s="655"/>
    </row>
    <row r="118" spans="1:14" ht="12" customHeight="1" x14ac:dyDescent="0.25">
      <c r="A118" s="27" t="s">
        <v>72</v>
      </c>
      <c r="B118" s="4" t="s">
        <v>73</v>
      </c>
      <c r="C118" s="12"/>
      <c r="D118" s="12">
        <v>0</v>
      </c>
      <c r="E118" s="12"/>
      <c r="F118" s="655"/>
    </row>
    <row r="119" spans="1:14" ht="12" customHeight="1" x14ac:dyDescent="0.25">
      <c r="A119" s="27" t="s">
        <v>74</v>
      </c>
      <c r="B119" s="4" t="s">
        <v>75</v>
      </c>
      <c r="C119" s="12"/>
      <c r="D119" s="12">
        <v>0</v>
      </c>
      <c r="E119" s="12"/>
      <c r="F119" s="655"/>
    </row>
    <row r="120" spans="1:14" ht="12" customHeight="1" thickBot="1" x14ac:dyDescent="0.3">
      <c r="A120" s="64" t="s">
        <v>76</v>
      </c>
      <c r="B120" s="13" t="s">
        <v>77</v>
      </c>
      <c r="C120" s="139"/>
      <c r="D120" s="139">
        <v>0</v>
      </c>
      <c r="E120" s="12"/>
      <c r="F120" s="659"/>
    </row>
    <row r="121" spans="1:14" ht="12" customHeight="1" thickBot="1" x14ac:dyDescent="0.3">
      <c r="A121" s="141" t="s">
        <v>31</v>
      </c>
      <c r="B121" s="5" t="s">
        <v>303</v>
      </c>
      <c r="C121" s="142"/>
      <c r="D121" s="142"/>
      <c r="E121" s="142"/>
      <c r="F121" s="660"/>
    </row>
    <row r="122" spans="1:14" ht="15" customHeight="1" thickBot="1" x14ac:dyDescent="0.3">
      <c r="A122" s="24" t="s">
        <v>36</v>
      </c>
      <c r="B122" s="5" t="s">
        <v>304</v>
      </c>
      <c r="C122" s="69">
        <f>+C101+C105+C110+C116</f>
        <v>0</v>
      </c>
      <c r="D122" s="69">
        <f t="shared" ref="D122:E122" si="40">+D101+D105+D110+D116</f>
        <v>0</v>
      </c>
      <c r="E122" s="69">
        <f t="shared" si="40"/>
        <v>0</v>
      </c>
      <c r="F122" s="654"/>
      <c r="G122" s="70"/>
      <c r="H122" s="71"/>
      <c r="I122" s="280"/>
      <c r="J122" s="280"/>
    </row>
    <row r="123" spans="1:14" s="26" customFormat="1" ht="12.95" customHeight="1" thickBot="1" x14ac:dyDescent="0.25">
      <c r="A123" s="72" t="s">
        <v>223</v>
      </c>
      <c r="B123" s="73" t="s">
        <v>305</v>
      </c>
      <c r="C123" s="69">
        <f>+C100+C122</f>
        <v>202323658</v>
      </c>
      <c r="D123" s="69">
        <f t="shared" ref="D123:E123" si="41">+D100+D122</f>
        <v>252515109</v>
      </c>
      <c r="E123" s="69">
        <f t="shared" si="41"/>
        <v>236201119</v>
      </c>
      <c r="F123" s="654">
        <f t="shared" si="28"/>
        <v>93.539400448311397</v>
      </c>
      <c r="I123" s="278"/>
      <c r="J123" s="278"/>
      <c r="K123" s="278"/>
      <c r="L123" s="278"/>
      <c r="M123" s="278"/>
      <c r="N123" s="278"/>
    </row>
    <row r="124" spans="1:14" ht="7.5" customHeight="1" x14ac:dyDescent="0.25"/>
    <row r="125" spans="1:14" x14ac:dyDescent="0.25">
      <c r="A125" s="669" t="s">
        <v>210</v>
      </c>
      <c r="B125" s="669"/>
      <c r="C125" s="669"/>
      <c r="D125" s="137"/>
      <c r="E125" s="137"/>
      <c r="F125" s="137"/>
    </row>
    <row r="126" spans="1:14" ht="15" customHeight="1" thickBot="1" x14ac:dyDescent="0.3">
      <c r="A126" s="666" t="s">
        <v>211</v>
      </c>
      <c r="B126" s="666"/>
      <c r="C126" s="196"/>
      <c r="D126" s="196"/>
      <c r="E126" s="16"/>
      <c r="F126" s="196" t="s">
        <v>323</v>
      </c>
    </row>
    <row r="127" spans="1:14" ht="13.5" customHeight="1" thickBot="1" x14ac:dyDescent="0.3">
      <c r="A127" s="24">
        <v>1</v>
      </c>
      <c r="B127" s="65" t="s">
        <v>212</v>
      </c>
      <c r="C127" s="11">
        <f>+C55-C100</f>
        <v>-28690958</v>
      </c>
      <c r="D127" s="11">
        <v>-28690958</v>
      </c>
      <c r="E127" s="11">
        <f t="shared" ref="E127" si="42">+E55-E100</f>
        <v>-15419302</v>
      </c>
      <c r="F127" s="11">
        <f t="shared" ref="F127" si="43">+F55-F100</f>
        <v>5.1013476629145487</v>
      </c>
    </row>
    <row r="128" spans="1:14" ht="27.75" customHeight="1" thickBot="1" x14ac:dyDescent="0.3">
      <c r="A128" s="24" t="s">
        <v>7</v>
      </c>
      <c r="B128" s="65" t="s">
        <v>213</v>
      </c>
      <c r="C128" s="11">
        <f>+C78-C122</f>
        <v>28690958</v>
      </c>
      <c r="D128" s="11">
        <v>28690958</v>
      </c>
      <c r="E128" s="11">
        <f t="shared" ref="E128" si="44">+E78-E122</f>
        <v>33019008</v>
      </c>
      <c r="F128" s="11">
        <f t="shared" ref="F128" si="45">+F78-F122</f>
        <v>113.128466440693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>
    <oddHeader xml:space="preserve">&amp;C&amp;"Times New Roman CE,Félkövér"&amp;12VÖLGYSÉGI ÖNKORMÁNYZATOK TÁRSULÁSA
2021. ÉVI KÖLTSÉGVETÉS KÖTELEZŐ FELADATAINAK ÖSSZEVONT MÉRLEGE&amp;R&amp;"Times New Roman CE,Félkövér dőlt" 1.2. melléklet </oddHeader>
  </headerFooter>
  <rowBreaks count="1" manualBreakCount="1">
    <brk id="79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82"/>
  <sheetViews>
    <sheetView topLeftCell="A40" zoomScale="130" zoomScaleNormal="130" zoomScaleSheetLayoutView="100" workbookViewId="0">
      <selection sqref="A1:E1"/>
    </sheetView>
  </sheetViews>
  <sheetFormatPr defaultRowHeight="15.75" x14ac:dyDescent="0.25"/>
  <cols>
    <col min="1" max="1" width="7.28515625" style="15" customWidth="1"/>
    <col min="2" max="2" width="53.5703125" style="15" customWidth="1"/>
    <col min="3" max="5" width="13.5703125" style="15" customWidth="1"/>
    <col min="6" max="254" width="9.140625" style="198"/>
    <col min="255" max="255" width="7.28515625" style="198" customWidth="1"/>
    <col min="256" max="256" width="53.5703125" style="198" customWidth="1"/>
    <col min="257" max="259" width="13.5703125" style="198" customWidth="1"/>
    <col min="260" max="510" width="9.140625" style="198"/>
    <col min="511" max="511" width="7.28515625" style="198" customWidth="1"/>
    <col min="512" max="512" width="53.5703125" style="198" customWidth="1"/>
    <col min="513" max="515" width="13.5703125" style="198" customWidth="1"/>
    <col min="516" max="766" width="9.140625" style="198"/>
    <col min="767" max="767" width="7.28515625" style="198" customWidth="1"/>
    <col min="768" max="768" width="53.5703125" style="198" customWidth="1"/>
    <col min="769" max="771" width="13.5703125" style="198" customWidth="1"/>
    <col min="772" max="1022" width="9.140625" style="198"/>
    <col min="1023" max="1023" width="7.28515625" style="198" customWidth="1"/>
    <col min="1024" max="1024" width="53.5703125" style="198" customWidth="1"/>
    <col min="1025" max="1027" width="13.5703125" style="198" customWidth="1"/>
    <col min="1028" max="1278" width="9.140625" style="198"/>
    <col min="1279" max="1279" width="7.28515625" style="198" customWidth="1"/>
    <col min="1280" max="1280" width="53.5703125" style="198" customWidth="1"/>
    <col min="1281" max="1283" width="13.5703125" style="198" customWidth="1"/>
    <col min="1284" max="1534" width="9.140625" style="198"/>
    <col min="1535" max="1535" width="7.28515625" style="198" customWidth="1"/>
    <col min="1536" max="1536" width="53.5703125" style="198" customWidth="1"/>
    <col min="1537" max="1539" width="13.5703125" style="198" customWidth="1"/>
    <col min="1540" max="1790" width="9.140625" style="198"/>
    <col min="1791" max="1791" width="7.28515625" style="198" customWidth="1"/>
    <col min="1792" max="1792" width="53.5703125" style="198" customWidth="1"/>
    <col min="1793" max="1795" width="13.5703125" style="198" customWidth="1"/>
    <col min="1796" max="2046" width="9.140625" style="198"/>
    <col min="2047" max="2047" width="7.28515625" style="198" customWidth="1"/>
    <col min="2048" max="2048" width="53.5703125" style="198" customWidth="1"/>
    <col min="2049" max="2051" width="13.5703125" style="198" customWidth="1"/>
    <col min="2052" max="2302" width="9.140625" style="198"/>
    <col min="2303" max="2303" width="7.28515625" style="198" customWidth="1"/>
    <col min="2304" max="2304" width="53.5703125" style="198" customWidth="1"/>
    <col min="2305" max="2307" width="13.5703125" style="198" customWidth="1"/>
    <col min="2308" max="2558" width="9.140625" style="198"/>
    <col min="2559" max="2559" width="7.28515625" style="198" customWidth="1"/>
    <col min="2560" max="2560" width="53.5703125" style="198" customWidth="1"/>
    <col min="2561" max="2563" width="13.5703125" style="198" customWidth="1"/>
    <col min="2564" max="2814" width="9.140625" style="198"/>
    <col min="2815" max="2815" width="7.28515625" style="198" customWidth="1"/>
    <col min="2816" max="2816" width="53.5703125" style="198" customWidth="1"/>
    <col min="2817" max="2819" width="13.5703125" style="198" customWidth="1"/>
    <col min="2820" max="3070" width="9.140625" style="198"/>
    <col min="3071" max="3071" width="7.28515625" style="198" customWidth="1"/>
    <col min="3072" max="3072" width="53.5703125" style="198" customWidth="1"/>
    <col min="3073" max="3075" width="13.5703125" style="198" customWidth="1"/>
    <col min="3076" max="3326" width="9.140625" style="198"/>
    <col min="3327" max="3327" width="7.28515625" style="198" customWidth="1"/>
    <col min="3328" max="3328" width="53.5703125" style="198" customWidth="1"/>
    <col min="3329" max="3331" width="13.5703125" style="198" customWidth="1"/>
    <col min="3332" max="3582" width="9.140625" style="198"/>
    <col min="3583" max="3583" width="7.28515625" style="198" customWidth="1"/>
    <col min="3584" max="3584" width="53.5703125" style="198" customWidth="1"/>
    <col min="3585" max="3587" width="13.5703125" style="198" customWidth="1"/>
    <col min="3588" max="3838" width="9.140625" style="198"/>
    <col min="3839" max="3839" width="7.28515625" style="198" customWidth="1"/>
    <col min="3840" max="3840" width="53.5703125" style="198" customWidth="1"/>
    <col min="3841" max="3843" width="13.5703125" style="198" customWidth="1"/>
    <col min="3844" max="4094" width="9.140625" style="198"/>
    <col min="4095" max="4095" width="7.28515625" style="198" customWidth="1"/>
    <col min="4096" max="4096" width="53.5703125" style="198" customWidth="1"/>
    <col min="4097" max="4099" width="13.5703125" style="198" customWidth="1"/>
    <col min="4100" max="4350" width="9.140625" style="198"/>
    <col min="4351" max="4351" width="7.28515625" style="198" customWidth="1"/>
    <col min="4352" max="4352" width="53.5703125" style="198" customWidth="1"/>
    <col min="4353" max="4355" width="13.5703125" style="198" customWidth="1"/>
    <col min="4356" max="4606" width="9.140625" style="198"/>
    <col min="4607" max="4607" width="7.28515625" style="198" customWidth="1"/>
    <col min="4608" max="4608" width="53.5703125" style="198" customWidth="1"/>
    <col min="4609" max="4611" width="13.5703125" style="198" customWidth="1"/>
    <col min="4612" max="4862" width="9.140625" style="198"/>
    <col min="4863" max="4863" width="7.28515625" style="198" customWidth="1"/>
    <col min="4864" max="4864" width="53.5703125" style="198" customWidth="1"/>
    <col min="4865" max="4867" width="13.5703125" style="198" customWidth="1"/>
    <col min="4868" max="5118" width="9.140625" style="198"/>
    <col min="5119" max="5119" width="7.28515625" style="198" customWidth="1"/>
    <col min="5120" max="5120" width="53.5703125" style="198" customWidth="1"/>
    <col min="5121" max="5123" width="13.5703125" style="198" customWidth="1"/>
    <col min="5124" max="5374" width="9.140625" style="198"/>
    <col min="5375" max="5375" width="7.28515625" style="198" customWidth="1"/>
    <col min="5376" max="5376" width="53.5703125" style="198" customWidth="1"/>
    <col min="5377" max="5379" width="13.5703125" style="198" customWidth="1"/>
    <col min="5380" max="5630" width="9.140625" style="198"/>
    <col min="5631" max="5631" width="7.28515625" style="198" customWidth="1"/>
    <col min="5632" max="5632" width="53.5703125" style="198" customWidth="1"/>
    <col min="5633" max="5635" width="13.5703125" style="198" customWidth="1"/>
    <col min="5636" max="5886" width="9.140625" style="198"/>
    <col min="5887" max="5887" width="7.28515625" style="198" customWidth="1"/>
    <col min="5888" max="5888" width="53.5703125" style="198" customWidth="1"/>
    <col min="5889" max="5891" width="13.5703125" style="198" customWidth="1"/>
    <col min="5892" max="6142" width="9.140625" style="198"/>
    <col min="6143" max="6143" width="7.28515625" style="198" customWidth="1"/>
    <col min="6144" max="6144" width="53.5703125" style="198" customWidth="1"/>
    <col min="6145" max="6147" width="13.5703125" style="198" customWidth="1"/>
    <col min="6148" max="6398" width="9.140625" style="198"/>
    <col min="6399" max="6399" width="7.28515625" style="198" customWidth="1"/>
    <col min="6400" max="6400" width="53.5703125" style="198" customWidth="1"/>
    <col min="6401" max="6403" width="13.5703125" style="198" customWidth="1"/>
    <col min="6404" max="6654" width="9.140625" style="198"/>
    <col min="6655" max="6655" width="7.28515625" style="198" customWidth="1"/>
    <col min="6656" max="6656" width="53.5703125" style="198" customWidth="1"/>
    <col min="6657" max="6659" width="13.5703125" style="198" customWidth="1"/>
    <col min="6660" max="6910" width="9.140625" style="198"/>
    <col min="6911" max="6911" width="7.28515625" style="198" customWidth="1"/>
    <col min="6912" max="6912" width="53.5703125" style="198" customWidth="1"/>
    <col min="6913" max="6915" width="13.5703125" style="198" customWidth="1"/>
    <col min="6916" max="7166" width="9.140625" style="198"/>
    <col min="7167" max="7167" width="7.28515625" style="198" customWidth="1"/>
    <col min="7168" max="7168" width="53.5703125" style="198" customWidth="1"/>
    <col min="7169" max="7171" width="13.5703125" style="198" customWidth="1"/>
    <col min="7172" max="7422" width="9.140625" style="198"/>
    <col min="7423" max="7423" width="7.28515625" style="198" customWidth="1"/>
    <col min="7424" max="7424" width="53.5703125" style="198" customWidth="1"/>
    <col min="7425" max="7427" width="13.5703125" style="198" customWidth="1"/>
    <col min="7428" max="7678" width="9.140625" style="198"/>
    <col min="7679" max="7679" width="7.28515625" style="198" customWidth="1"/>
    <col min="7680" max="7680" width="53.5703125" style="198" customWidth="1"/>
    <col min="7681" max="7683" width="13.5703125" style="198" customWidth="1"/>
    <col min="7684" max="7934" width="9.140625" style="198"/>
    <col min="7935" max="7935" width="7.28515625" style="198" customWidth="1"/>
    <col min="7936" max="7936" width="53.5703125" style="198" customWidth="1"/>
    <col min="7937" max="7939" width="13.5703125" style="198" customWidth="1"/>
    <col min="7940" max="8190" width="9.140625" style="198"/>
    <col min="8191" max="8191" width="7.28515625" style="198" customWidth="1"/>
    <col min="8192" max="8192" width="53.5703125" style="198" customWidth="1"/>
    <col min="8193" max="8195" width="13.5703125" style="198" customWidth="1"/>
    <col min="8196" max="8446" width="9.140625" style="198"/>
    <col min="8447" max="8447" width="7.28515625" style="198" customWidth="1"/>
    <col min="8448" max="8448" width="53.5703125" style="198" customWidth="1"/>
    <col min="8449" max="8451" width="13.5703125" style="198" customWidth="1"/>
    <col min="8452" max="8702" width="9.140625" style="198"/>
    <col min="8703" max="8703" width="7.28515625" style="198" customWidth="1"/>
    <col min="8704" max="8704" width="53.5703125" style="198" customWidth="1"/>
    <col min="8705" max="8707" width="13.5703125" style="198" customWidth="1"/>
    <col min="8708" max="8958" width="9.140625" style="198"/>
    <col min="8959" max="8959" width="7.28515625" style="198" customWidth="1"/>
    <col min="8960" max="8960" width="53.5703125" style="198" customWidth="1"/>
    <col min="8961" max="8963" width="13.5703125" style="198" customWidth="1"/>
    <col min="8964" max="9214" width="9.140625" style="198"/>
    <col min="9215" max="9215" width="7.28515625" style="198" customWidth="1"/>
    <col min="9216" max="9216" width="53.5703125" style="198" customWidth="1"/>
    <col min="9217" max="9219" width="13.5703125" style="198" customWidth="1"/>
    <col min="9220" max="9470" width="9.140625" style="198"/>
    <col min="9471" max="9471" width="7.28515625" style="198" customWidth="1"/>
    <col min="9472" max="9472" width="53.5703125" style="198" customWidth="1"/>
    <col min="9473" max="9475" width="13.5703125" style="198" customWidth="1"/>
    <col min="9476" max="9726" width="9.140625" style="198"/>
    <col min="9727" max="9727" width="7.28515625" style="198" customWidth="1"/>
    <col min="9728" max="9728" width="53.5703125" style="198" customWidth="1"/>
    <col min="9729" max="9731" width="13.5703125" style="198" customWidth="1"/>
    <col min="9732" max="9982" width="9.140625" style="198"/>
    <col min="9983" max="9983" width="7.28515625" style="198" customWidth="1"/>
    <col min="9984" max="9984" width="53.5703125" style="198" customWidth="1"/>
    <col min="9985" max="9987" width="13.5703125" style="198" customWidth="1"/>
    <col min="9988" max="10238" width="9.140625" style="198"/>
    <col min="10239" max="10239" width="7.28515625" style="198" customWidth="1"/>
    <col min="10240" max="10240" width="53.5703125" style="198" customWidth="1"/>
    <col min="10241" max="10243" width="13.5703125" style="198" customWidth="1"/>
    <col min="10244" max="10494" width="9.140625" style="198"/>
    <col min="10495" max="10495" width="7.28515625" style="198" customWidth="1"/>
    <col min="10496" max="10496" width="53.5703125" style="198" customWidth="1"/>
    <col min="10497" max="10499" width="13.5703125" style="198" customWidth="1"/>
    <col min="10500" max="10750" width="9.140625" style="198"/>
    <col min="10751" max="10751" width="7.28515625" style="198" customWidth="1"/>
    <col min="10752" max="10752" width="53.5703125" style="198" customWidth="1"/>
    <col min="10753" max="10755" width="13.5703125" style="198" customWidth="1"/>
    <col min="10756" max="11006" width="9.140625" style="198"/>
    <col min="11007" max="11007" width="7.28515625" style="198" customWidth="1"/>
    <col min="11008" max="11008" width="53.5703125" style="198" customWidth="1"/>
    <col min="11009" max="11011" width="13.5703125" style="198" customWidth="1"/>
    <col min="11012" max="11262" width="9.140625" style="198"/>
    <col min="11263" max="11263" width="7.28515625" style="198" customWidth="1"/>
    <col min="11264" max="11264" width="53.5703125" style="198" customWidth="1"/>
    <col min="11265" max="11267" width="13.5703125" style="198" customWidth="1"/>
    <col min="11268" max="11518" width="9.140625" style="198"/>
    <col min="11519" max="11519" width="7.28515625" style="198" customWidth="1"/>
    <col min="11520" max="11520" width="53.5703125" style="198" customWidth="1"/>
    <col min="11521" max="11523" width="13.5703125" style="198" customWidth="1"/>
    <col min="11524" max="11774" width="9.140625" style="198"/>
    <col min="11775" max="11775" width="7.28515625" style="198" customWidth="1"/>
    <col min="11776" max="11776" width="53.5703125" style="198" customWidth="1"/>
    <col min="11777" max="11779" width="13.5703125" style="198" customWidth="1"/>
    <col min="11780" max="12030" width="9.140625" style="198"/>
    <col min="12031" max="12031" width="7.28515625" style="198" customWidth="1"/>
    <col min="12032" max="12032" width="53.5703125" style="198" customWidth="1"/>
    <col min="12033" max="12035" width="13.5703125" style="198" customWidth="1"/>
    <col min="12036" max="12286" width="9.140625" style="198"/>
    <col min="12287" max="12287" width="7.28515625" style="198" customWidth="1"/>
    <col min="12288" max="12288" width="53.5703125" style="198" customWidth="1"/>
    <col min="12289" max="12291" width="13.5703125" style="198" customWidth="1"/>
    <col min="12292" max="12542" width="9.140625" style="198"/>
    <col min="12543" max="12543" width="7.28515625" style="198" customWidth="1"/>
    <col min="12544" max="12544" width="53.5703125" style="198" customWidth="1"/>
    <col min="12545" max="12547" width="13.5703125" style="198" customWidth="1"/>
    <col min="12548" max="12798" width="9.140625" style="198"/>
    <col min="12799" max="12799" width="7.28515625" style="198" customWidth="1"/>
    <col min="12800" max="12800" width="53.5703125" style="198" customWidth="1"/>
    <col min="12801" max="12803" width="13.5703125" style="198" customWidth="1"/>
    <col min="12804" max="13054" width="9.140625" style="198"/>
    <col min="13055" max="13055" width="7.28515625" style="198" customWidth="1"/>
    <col min="13056" max="13056" width="53.5703125" style="198" customWidth="1"/>
    <col min="13057" max="13059" width="13.5703125" style="198" customWidth="1"/>
    <col min="13060" max="13310" width="9.140625" style="198"/>
    <col min="13311" max="13311" width="7.28515625" style="198" customWidth="1"/>
    <col min="13312" max="13312" width="53.5703125" style="198" customWidth="1"/>
    <col min="13313" max="13315" width="13.5703125" style="198" customWidth="1"/>
    <col min="13316" max="13566" width="9.140625" style="198"/>
    <col min="13567" max="13567" width="7.28515625" style="198" customWidth="1"/>
    <col min="13568" max="13568" width="53.5703125" style="198" customWidth="1"/>
    <col min="13569" max="13571" width="13.5703125" style="198" customWidth="1"/>
    <col min="13572" max="13822" width="9.140625" style="198"/>
    <col min="13823" max="13823" width="7.28515625" style="198" customWidth="1"/>
    <col min="13824" max="13824" width="53.5703125" style="198" customWidth="1"/>
    <col min="13825" max="13827" width="13.5703125" style="198" customWidth="1"/>
    <col min="13828" max="14078" width="9.140625" style="198"/>
    <col min="14079" max="14079" width="7.28515625" style="198" customWidth="1"/>
    <col min="14080" max="14080" width="53.5703125" style="198" customWidth="1"/>
    <col min="14081" max="14083" width="13.5703125" style="198" customWidth="1"/>
    <col min="14084" max="14334" width="9.140625" style="198"/>
    <col min="14335" max="14335" width="7.28515625" style="198" customWidth="1"/>
    <col min="14336" max="14336" width="53.5703125" style="198" customWidth="1"/>
    <col min="14337" max="14339" width="13.5703125" style="198" customWidth="1"/>
    <col min="14340" max="14590" width="9.140625" style="198"/>
    <col min="14591" max="14591" width="7.28515625" style="198" customWidth="1"/>
    <col min="14592" max="14592" width="53.5703125" style="198" customWidth="1"/>
    <col min="14593" max="14595" width="13.5703125" style="198" customWidth="1"/>
    <col min="14596" max="14846" width="9.140625" style="198"/>
    <col min="14847" max="14847" width="7.28515625" style="198" customWidth="1"/>
    <col min="14848" max="14848" width="53.5703125" style="198" customWidth="1"/>
    <col min="14849" max="14851" width="13.5703125" style="198" customWidth="1"/>
    <col min="14852" max="15102" width="9.140625" style="198"/>
    <col min="15103" max="15103" width="7.28515625" style="198" customWidth="1"/>
    <col min="15104" max="15104" width="53.5703125" style="198" customWidth="1"/>
    <col min="15105" max="15107" width="13.5703125" style="198" customWidth="1"/>
    <col min="15108" max="15358" width="9.140625" style="198"/>
    <col min="15359" max="15359" width="7.28515625" style="198" customWidth="1"/>
    <col min="15360" max="15360" width="53.5703125" style="198" customWidth="1"/>
    <col min="15361" max="15363" width="13.5703125" style="198" customWidth="1"/>
    <col min="15364" max="15614" width="9.140625" style="198"/>
    <col min="15615" max="15615" width="7.28515625" style="198" customWidth="1"/>
    <col min="15616" max="15616" width="53.5703125" style="198" customWidth="1"/>
    <col min="15617" max="15619" width="13.5703125" style="198" customWidth="1"/>
    <col min="15620" max="15870" width="9.140625" style="198"/>
    <col min="15871" max="15871" width="7.28515625" style="198" customWidth="1"/>
    <col min="15872" max="15872" width="53.5703125" style="198" customWidth="1"/>
    <col min="15873" max="15875" width="13.5703125" style="198" customWidth="1"/>
    <col min="15876" max="16126" width="9.140625" style="198"/>
    <col min="16127" max="16127" width="7.28515625" style="198" customWidth="1"/>
    <col min="16128" max="16128" width="53.5703125" style="198" customWidth="1"/>
    <col min="16129" max="16131" width="13.5703125" style="198" customWidth="1"/>
    <col min="16132" max="16384" width="9.140625" style="198"/>
  </cols>
  <sheetData>
    <row r="1" spans="1:5" ht="33.75" customHeight="1" x14ac:dyDescent="0.25">
      <c r="A1" s="775" t="s">
        <v>397</v>
      </c>
      <c r="B1" s="775"/>
      <c r="C1" s="775"/>
      <c r="D1" s="775"/>
      <c r="E1" s="775"/>
    </row>
    <row r="2" spans="1:5" x14ac:dyDescent="0.25">
      <c r="A2" s="199" t="s">
        <v>81</v>
      </c>
      <c r="B2" s="199"/>
      <c r="C2" s="199"/>
      <c r="D2" s="199"/>
      <c r="E2" s="199"/>
    </row>
    <row r="3" spans="1:5" ht="16.5" thickBot="1" x14ac:dyDescent="0.3">
      <c r="A3" s="200"/>
      <c r="B3" s="201"/>
      <c r="C3" s="52"/>
      <c r="D3" s="52"/>
      <c r="E3" s="52" t="str">
        <f>'[4]11.sz.mell'!F7</f>
        <v>Forintban!</v>
      </c>
    </row>
    <row r="4" spans="1:5" ht="24.75" thickBot="1" x14ac:dyDescent="0.3">
      <c r="A4" s="17" t="s">
        <v>83</v>
      </c>
      <c r="B4" s="18" t="s">
        <v>84</v>
      </c>
      <c r="C4" s="18" t="s">
        <v>398</v>
      </c>
      <c r="D4" s="18" t="s">
        <v>399</v>
      </c>
      <c r="E4" s="19" t="s">
        <v>396</v>
      </c>
    </row>
    <row r="5" spans="1:5" s="202" customFormat="1" ht="12" thickBot="1" x14ac:dyDescent="0.25">
      <c r="A5" s="10">
        <v>1</v>
      </c>
      <c r="B5" s="54">
        <v>2</v>
      </c>
      <c r="C5" s="54">
        <v>4</v>
      </c>
      <c r="D5" s="54">
        <v>3</v>
      </c>
      <c r="E5" s="55">
        <v>5</v>
      </c>
    </row>
    <row r="6" spans="1:5" s="203" customFormat="1" ht="13.5" thickBot="1" x14ac:dyDescent="0.25">
      <c r="A6" s="24" t="s">
        <v>1</v>
      </c>
      <c r="B6" s="25" t="s">
        <v>306</v>
      </c>
      <c r="C6" s="169"/>
      <c r="D6" s="169"/>
      <c r="E6" s="170">
        <f>'1.1.sz.mell.'!C5</f>
        <v>0</v>
      </c>
    </row>
    <row r="7" spans="1:5" s="203" customFormat="1" ht="13.5" thickBot="1" x14ac:dyDescent="0.25">
      <c r="A7" s="24" t="s">
        <v>7</v>
      </c>
      <c r="B7" s="25" t="s">
        <v>218</v>
      </c>
      <c r="C7" s="169">
        <v>200128560</v>
      </c>
      <c r="D7" s="169">
        <v>260674665</v>
      </c>
      <c r="E7" s="170">
        <f>'1.1.sz.mell.'!C6</f>
        <v>193945000</v>
      </c>
    </row>
    <row r="8" spans="1:5" s="203" customFormat="1" ht="13.5" thickBot="1" x14ac:dyDescent="0.25">
      <c r="A8" s="24" t="s">
        <v>13</v>
      </c>
      <c r="B8" s="25" t="s">
        <v>263</v>
      </c>
      <c r="C8" s="169"/>
      <c r="D8" s="169"/>
      <c r="E8" s="170">
        <f>'1.1.sz.mell.'!C13</f>
        <v>0</v>
      </c>
    </row>
    <row r="9" spans="1:5" s="26" customFormat="1" ht="12" customHeight="1" thickBot="1" x14ac:dyDescent="0.25">
      <c r="A9" s="24" t="s">
        <v>15</v>
      </c>
      <c r="B9" s="25" t="s">
        <v>116</v>
      </c>
      <c r="C9" s="11">
        <f>SUM(C10:C20)</f>
        <v>108976115</v>
      </c>
      <c r="D9" s="11">
        <f>SUM(D10:D20)</f>
        <v>102572896</v>
      </c>
      <c r="E9" s="11">
        <f t="shared" ref="E9" si="0">SUM(E10:E20)</f>
        <v>78584000</v>
      </c>
    </row>
    <row r="10" spans="1:5" s="26" customFormat="1" ht="12" customHeight="1" x14ac:dyDescent="0.2">
      <c r="A10" s="27" t="s">
        <v>356</v>
      </c>
      <c r="B10" s="28" t="s">
        <v>117</v>
      </c>
      <c r="C10" s="29"/>
      <c r="D10" s="29"/>
      <c r="E10" s="29">
        <f>'1.1.sz.mell.'!C28</f>
        <v>0</v>
      </c>
    </row>
    <row r="11" spans="1:5" s="26" customFormat="1" ht="12" customHeight="1" x14ac:dyDescent="0.2">
      <c r="A11" s="27" t="s">
        <v>357</v>
      </c>
      <c r="B11" s="31" t="s">
        <v>118</v>
      </c>
      <c r="C11" s="32">
        <v>62905064</v>
      </c>
      <c r="D11" s="32">
        <v>57197382</v>
      </c>
      <c r="E11" s="29">
        <f>'1.1.sz.mell.'!C29</f>
        <v>0</v>
      </c>
    </row>
    <row r="12" spans="1:5" s="26" customFormat="1" ht="12" customHeight="1" x14ac:dyDescent="0.2">
      <c r="A12" s="27" t="s">
        <v>358</v>
      </c>
      <c r="B12" s="31" t="s">
        <v>119</v>
      </c>
      <c r="C12" s="32"/>
      <c r="D12" s="32"/>
      <c r="E12" s="29">
        <f>'1.1.sz.mell.'!C30</f>
        <v>0</v>
      </c>
    </row>
    <row r="13" spans="1:5" s="26" customFormat="1" ht="12" customHeight="1" x14ac:dyDescent="0.2">
      <c r="A13" s="27" t="s">
        <v>359</v>
      </c>
      <c r="B13" s="31" t="s">
        <v>121</v>
      </c>
      <c r="C13" s="32"/>
      <c r="D13" s="32"/>
      <c r="E13" s="29">
        <f>'1.1.sz.mell.'!C31</f>
        <v>0</v>
      </c>
    </row>
    <row r="14" spans="1:5" s="26" customFormat="1" ht="12" customHeight="1" x14ac:dyDescent="0.2">
      <c r="A14" s="27" t="s">
        <v>360</v>
      </c>
      <c r="B14" s="31" t="s">
        <v>123</v>
      </c>
      <c r="C14" s="32">
        <v>42374995</v>
      </c>
      <c r="D14" s="32">
        <v>41833947</v>
      </c>
      <c r="E14" s="29">
        <f>'1.1.sz.mell.'!C32</f>
        <v>0</v>
      </c>
    </row>
    <row r="15" spans="1:5" s="26" customFormat="1" ht="12" customHeight="1" x14ac:dyDescent="0.2">
      <c r="A15" s="27" t="s">
        <v>361</v>
      </c>
      <c r="B15" s="31" t="s">
        <v>125</v>
      </c>
      <c r="C15" s="32">
        <v>3648330</v>
      </c>
      <c r="D15" s="32">
        <v>3536911</v>
      </c>
      <c r="E15" s="29">
        <f>'1.1.sz.mell.'!C33</f>
        <v>0</v>
      </c>
    </row>
    <row r="16" spans="1:5" s="26" customFormat="1" ht="12" customHeight="1" x14ac:dyDescent="0.2">
      <c r="A16" s="27" t="s">
        <v>362</v>
      </c>
      <c r="B16" s="31" t="s">
        <v>127</v>
      </c>
      <c r="C16" s="32"/>
      <c r="D16" s="32"/>
      <c r="E16" s="29">
        <f>'1.1.sz.mell.'!C34</f>
        <v>0</v>
      </c>
    </row>
    <row r="17" spans="1:5" s="26" customFormat="1" ht="12" customHeight="1" x14ac:dyDescent="0.2">
      <c r="A17" s="27" t="s">
        <v>363</v>
      </c>
      <c r="B17" s="31" t="s">
        <v>129</v>
      </c>
      <c r="C17" s="32">
        <v>1229</v>
      </c>
      <c r="D17" s="32">
        <v>4300</v>
      </c>
      <c r="E17" s="29">
        <f>'1.1.sz.mell.'!C35</f>
        <v>0</v>
      </c>
    </row>
    <row r="18" spans="1:5" s="26" customFormat="1" ht="12" customHeight="1" x14ac:dyDescent="0.2">
      <c r="A18" s="27" t="s">
        <v>364</v>
      </c>
      <c r="B18" s="31" t="s">
        <v>131</v>
      </c>
      <c r="C18" s="38"/>
      <c r="D18" s="38">
        <v>323</v>
      </c>
      <c r="E18" s="29">
        <f>'1.1.sz.mell.'!C36</f>
        <v>0</v>
      </c>
    </row>
    <row r="19" spans="1:5" s="26" customFormat="1" ht="12" customHeight="1" x14ac:dyDescent="0.2">
      <c r="A19" s="27" t="s">
        <v>381</v>
      </c>
      <c r="B19" s="34" t="s">
        <v>379</v>
      </c>
      <c r="C19" s="39"/>
      <c r="D19" s="39"/>
      <c r="E19" s="29">
        <f>'1.1.sz.mell.'!C37</f>
        <v>0</v>
      </c>
    </row>
    <row r="20" spans="1:5" s="26" customFormat="1" ht="12" customHeight="1" thickBot="1" x14ac:dyDescent="0.25">
      <c r="A20" s="27" t="s">
        <v>382</v>
      </c>
      <c r="B20" s="34" t="s">
        <v>133</v>
      </c>
      <c r="C20" s="39">
        <v>46497</v>
      </c>
      <c r="D20" s="39">
        <v>33</v>
      </c>
      <c r="E20" s="29">
        <f>'1.1.sz.mell.'!C38</f>
        <v>78584000</v>
      </c>
    </row>
    <row r="21" spans="1:5" s="203" customFormat="1" ht="13.5" thickBot="1" x14ac:dyDescent="0.25">
      <c r="A21" s="24" t="s">
        <v>19</v>
      </c>
      <c r="B21" s="25" t="s">
        <v>325</v>
      </c>
      <c r="C21" s="188">
        <f>SUM(C22:C26)</f>
        <v>0</v>
      </c>
      <c r="D21" s="188">
        <f>SUM(D22:D26)</f>
        <v>0</v>
      </c>
      <c r="E21" s="189">
        <f>SUM(E22:E26)</f>
        <v>0</v>
      </c>
    </row>
    <row r="22" spans="1:5" s="203" customFormat="1" ht="12.75" x14ac:dyDescent="0.2">
      <c r="A22" s="30" t="s">
        <v>20</v>
      </c>
      <c r="B22" s="2" t="s">
        <v>21</v>
      </c>
      <c r="C22" s="187"/>
      <c r="D22" s="187"/>
      <c r="E22" s="12">
        <f>'1.1.sz.mell.'!C40</f>
        <v>0</v>
      </c>
    </row>
    <row r="23" spans="1:5" s="203" customFormat="1" ht="12.75" x14ac:dyDescent="0.2">
      <c r="A23" s="30" t="s">
        <v>22</v>
      </c>
      <c r="B23" s="2" t="s">
        <v>23</v>
      </c>
      <c r="C23" s="187"/>
      <c r="D23" s="187"/>
      <c r="E23" s="12">
        <f>'1.1.sz.mell.'!C41</f>
        <v>0</v>
      </c>
    </row>
    <row r="24" spans="1:5" s="203" customFormat="1" ht="12.75" x14ac:dyDescent="0.2">
      <c r="A24" s="33" t="s">
        <v>24</v>
      </c>
      <c r="B24" s="2" t="s">
        <v>326</v>
      </c>
      <c r="C24" s="206"/>
      <c r="D24" s="206"/>
      <c r="E24" s="12">
        <f>'1.1.sz.mell.'!C42</f>
        <v>0</v>
      </c>
    </row>
    <row r="25" spans="1:5" s="203" customFormat="1" ht="12.75" x14ac:dyDescent="0.2">
      <c r="A25" s="33" t="s">
        <v>120</v>
      </c>
      <c r="B25" s="2" t="s">
        <v>135</v>
      </c>
      <c r="C25" s="206"/>
      <c r="D25" s="206"/>
      <c r="E25" s="12">
        <f>'1.1.sz.mell.'!C43</f>
        <v>0</v>
      </c>
    </row>
    <row r="26" spans="1:5" s="203" customFormat="1" ht="13.5" thickBot="1" x14ac:dyDescent="0.25">
      <c r="A26" s="33" t="s">
        <v>122</v>
      </c>
      <c r="B26" s="207" t="s">
        <v>137</v>
      </c>
      <c r="C26" s="206"/>
      <c r="D26" s="206"/>
      <c r="E26" s="12">
        <f>'1.1.sz.mell.'!C44</f>
        <v>0</v>
      </c>
    </row>
    <row r="27" spans="1:5" s="203" customFormat="1" ht="13.5" thickBot="1" x14ac:dyDescent="0.25">
      <c r="A27" s="24" t="s">
        <v>26</v>
      </c>
      <c r="B27" s="25" t="s">
        <v>27</v>
      </c>
      <c r="C27" s="169">
        <v>70760</v>
      </c>
      <c r="D27" s="169">
        <v>113250</v>
      </c>
      <c r="E27" s="170">
        <f>'1.1.sz.mell.'!C45</f>
        <v>0</v>
      </c>
    </row>
    <row r="28" spans="1:5" s="203" customFormat="1" ht="13.5" thickBot="1" x14ac:dyDescent="0.25">
      <c r="A28" s="24" t="s">
        <v>28</v>
      </c>
      <c r="B28" s="25" t="s">
        <v>29</v>
      </c>
      <c r="C28" s="172"/>
      <c r="D28" s="172"/>
      <c r="E28" s="142">
        <f>'1.1.sz.mell.'!C50</f>
        <v>0</v>
      </c>
    </row>
    <row r="29" spans="1:5" s="203" customFormat="1" ht="13.5" thickBot="1" x14ac:dyDescent="0.25">
      <c r="A29" s="24" t="s">
        <v>30</v>
      </c>
      <c r="B29" s="208" t="s">
        <v>315</v>
      </c>
      <c r="C29" s="209">
        <f>+C6+C7+C8+C9+C21+C27+C28</f>
        <v>309175435</v>
      </c>
      <c r="D29" s="209">
        <f t="shared" ref="D29:E29" si="1">+D6+D7+D8+D9+D21+D27+D28</f>
        <v>363360811</v>
      </c>
      <c r="E29" s="209">
        <f t="shared" si="1"/>
        <v>272529000</v>
      </c>
    </row>
    <row r="30" spans="1:5" s="203" customFormat="1" ht="13.5" thickBot="1" x14ac:dyDescent="0.25">
      <c r="A30" s="24" t="s">
        <v>31</v>
      </c>
      <c r="B30" s="25" t="s">
        <v>327</v>
      </c>
      <c r="C30" s="171">
        <f>SUM(C31:C33)</f>
        <v>0</v>
      </c>
      <c r="D30" s="171">
        <v>0</v>
      </c>
      <c r="E30" s="173">
        <f>SUM(E31:E33)</f>
        <v>0</v>
      </c>
    </row>
    <row r="31" spans="1:5" s="203" customFormat="1" ht="12.75" x14ac:dyDescent="0.2">
      <c r="A31" s="30" t="s">
        <v>32</v>
      </c>
      <c r="B31" s="210" t="s">
        <v>281</v>
      </c>
      <c r="C31" s="204"/>
      <c r="D31" s="204"/>
      <c r="E31" s="205"/>
    </row>
    <row r="32" spans="1:5" s="203" customFormat="1" ht="12.75" x14ac:dyDescent="0.2">
      <c r="A32" s="30" t="s">
        <v>34</v>
      </c>
      <c r="B32" s="210" t="s">
        <v>328</v>
      </c>
      <c r="C32" s="204"/>
      <c r="D32" s="204"/>
      <c r="E32" s="205"/>
    </row>
    <row r="33" spans="1:5" s="203" customFormat="1" ht="13.5" thickBot="1" x14ac:dyDescent="0.25">
      <c r="A33" s="211" t="s">
        <v>35</v>
      </c>
      <c r="B33" s="212" t="s">
        <v>284</v>
      </c>
      <c r="C33" s="213"/>
      <c r="D33" s="213"/>
      <c r="E33" s="214"/>
    </row>
    <row r="34" spans="1:5" s="203" customFormat="1" ht="13.5" thickBot="1" x14ac:dyDescent="0.25">
      <c r="A34" s="24" t="s">
        <v>36</v>
      </c>
      <c r="B34" s="25" t="s">
        <v>329</v>
      </c>
      <c r="C34" s="215"/>
      <c r="D34" s="215"/>
      <c r="E34" s="216"/>
    </row>
    <row r="35" spans="1:5" s="203" customFormat="1" ht="13.5" thickBot="1" x14ac:dyDescent="0.25">
      <c r="A35" s="24" t="s">
        <v>223</v>
      </c>
      <c r="B35" s="25" t="s">
        <v>330</v>
      </c>
      <c r="C35" s="217">
        <f>SUM(C36:C37)</f>
        <v>19638446</v>
      </c>
      <c r="D35" s="217">
        <f t="shared" ref="D35:E35" si="2">SUM(D36:D37)</f>
        <v>14469924</v>
      </c>
      <c r="E35" s="217">
        <f t="shared" si="2"/>
        <v>36657429</v>
      </c>
    </row>
    <row r="36" spans="1:5" s="203" customFormat="1" ht="12.75" x14ac:dyDescent="0.2">
      <c r="A36" s="30" t="s">
        <v>160</v>
      </c>
      <c r="B36" s="210" t="s">
        <v>171</v>
      </c>
      <c r="C36" s="204">
        <v>19638446</v>
      </c>
      <c r="D36" s="204">
        <v>14469924</v>
      </c>
      <c r="E36" s="205">
        <f>'1.1.sz.mell.'!C66</f>
        <v>36657429</v>
      </c>
    </row>
    <row r="37" spans="1:5" s="203" customFormat="1" ht="13.5" thickBot="1" x14ac:dyDescent="0.25">
      <c r="A37" s="33" t="s">
        <v>162</v>
      </c>
      <c r="B37" s="218" t="s">
        <v>173</v>
      </c>
      <c r="C37" s="219"/>
      <c r="D37" s="219"/>
      <c r="E37" s="205">
        <f>'1.1.sz.mell.'!C67</f>
        <v>0</v>
      </c>
    </row>
    <row r="38" spans="1:5" s="203" customFormat="1" ht="13.5" thickBot="1" x14ac:dyDescent="0.25">
      <c r="A38" s="24" t="s">
        <v>224</v>
      </c>
      <c r="B38" s="25" t="s">
        <v>331</v>
      </c>
      <c r="C38" s="221">
        <f>SUM(C39:C41)</f>
        <v>0</v>
      </c>
      <c r="D38" s="221">
        <v>0</v>
      </c>
      <c r="E38" s="222">
        <f>SUM(E39:E41)</f>
        <v>0</v>
      </c>
    </row>
    <row r="39" spans="1:5" s="203" customFormat="1" ht="12.75" x14ac:dyDescent="0.2">
      <c r="A39" s="30" t="s">
        <v>170</v>
      </c>
      <c r="B39" s="210" t="s">
        <v>177</v>
      </c>
      <c r="C39" s="204"/>
      <c r="D39" s="204"/>
      <c r="E39" s="205"/>
    </row>
    <row r="40" spans="1:5" s="203" customFormat="1" ht="12.75" x14ac:dyDescent="0.2">
      <c r="A40" s="30" t="s">
        <v>172</v>
      </c>
      <c r="B40" s="210" t="s">
        <v>179</v>
      </c>
      <c r="C40" s="204"/>
      <c r="D40" s="204"/>
      <c r="E40" s="205"/>
    </row>
    <row r="41" spans="1:5" s="203" customFormat="1" ht="13.5" thickBot="1" x14ac:dyDescent="0.25">
      <c r="A41" s="33" t="s">
        <v>332</v>
      </c>
      <c r="B41" s="218" t="s">
        <v>181</v>
      </c>
      <c r="C41" s="219"/>
      <c r="D41" s="219"/>
      <c r="E41" s="220"/>
    </row>
    <row r="42" spans="1:5" s="203" customFormat="1" ht="13.5" thickBot="1" x14ac:dyDescent="0.25">
      <c r="A42" s="24" t="s">
        <v>225</v>
      </c>
      <c r="B42" s="25" t="s">
        <v>333</v>
      </c>
      <c r="C42" s="223"/>
      <c r="D42" s="223"/>
      <c r="E42" s="224"/>
    </row>
    <row r="43" spans="1:5" s="203" customFormat="1" ht="13.5" thickBot="1" x14ac:dyDescent="0.25">
      <c r="A43" s="24" t="s">
        <v>228</v>
      </c>
      <c r="B43" s="25" t="s">
        <v>193</v>
      </c>
      <c r="C43" s="215"/>
      <c r="D43" s="215"/>
      <c r="E43" s="216"/>
    </row>
    <row r="44" spans="1:5" s="203" customFormat="1" ht="13.5" thickBot="1" x14ac:dyDescent="0.25">
      <c r="A44" s="24" t="s">
        <v>231</v>
      </c>
      <c r="B44" s="25" t="s">
        <v>334</v>
      </c>
      <c r="C44" s="171">
        <f>+C30+C34+C35+C38+C42+C43</f>
        <v>19638446</v>
      </c>
      <c r="D44" s="171">
        <f>+D30+D34+D35+D38+D42+D43</f>
        <v>14469924</v>
      </c>
      <c r="E44" s="173">
        <f>+E30+E34+E35+E38+E42+E43</f>
        <v>36657429</v>
      </c>
    </row>
    <row r="45" spans="1:5" s="203" customFormat="1" ht="13.5" thickBot="1" x14ac:dyDescent="0.25">
      <c r="A45" s="24" t="s">
        <v>234</v>
      </c>
      <c r="B45" s="25" t="s">
        <v>335</v>
      </c>
      <c r="C45" s="171">
        <f>+C29+C44</f>
        <v>328813881</v>
      </c>
      <c r="D45" s="171">
        <f>+D29+D44</f>
        <v>377830735</v>
      </c>
      <c r="E45" s="173">
        <f>+E29+E44</f>
        <v>309186429</v>
      </c>
    </row>
    <row r="46" spans="1:5" x14ac:dyDescent="0.25">
      <c r="A46" s="776"/>
      <c r="B46" s="776"/>
      <c r="C46" s="198"/>
      <c r="D46" s="198"/>
      <c r="E46" s="198"/>
    </row>
    <row r="47" spans="1:5" s="202" customFormat="1" x14ac:dyDescent="0.2">
      <c r="A47" s="667" t="s">
        <v>198</v>
      </c>
      <c r="B47" s="667"/>
      <c r="C47" s="667"/>
      <c r="D47" s="667"/>
      <c r="E47" s="667"/>
    </row>
    <row r="48" spans="1:5" ht="11.25" customHeight="1" thickBot="1" x14ac:dyDescent="0.3">
      <c r="A48" s="666"/>
      <c r="B48" s="666"/>
      <c r="C48" s="52"/>
      <c r="D48" s="52"/>
      <c r="E48" s="52" t="str">
        <f>E3</f>
        <v>Forintban!</v>
      </c>
    </row>
    <row r="49" spans="1:5" ht="24.75" thickBot="1" x14ac:dyDescent="0.3">
      <c r="A49" s="17" t="s">
        <v>297</v>
      </c>
      <c r="B49" s="18" t="s">
        <v>200</v>
      </c>
      <c r="C49" s="18" t="str">
        <f>+C4</f>
        <v>2019. évi tény</v>
      </c>
      <c r="D49" s="18" t="str">
        <f>+D4</f>
        <v>2020. évi várható</v>
      </c>
      <c r="E49" s="19" t="str">
        <f>+E4</f>
        <v>2021. évi előirányzat</v>
      </c>
    </row>
    <row r="50" spans="1:5" ht="16.5" thickBot="1" x14ac:dyDescent="0.3">
      <c r="A50" s="10">
        <v>1</v>
      </c>
      <c r="B50" s="54">
        <v>2</v>
      </c>
      <c r="C50" s="54">
        <v>4</v>
      </c>
      <c r="D50" s="54">
        <v>3</v>
      </c>
      <c r="E50" s="168">
        <v>5</v>
      </c>
    </row>
    <row r="51" spans="1:5" ht="16.5" thickBot="1" x14ac:dyDescent="0.3">
      <c r="A51" s="24" t="s">
        <v>1</v>
      </c>
      <c r="B51" s="65" t="s">
        <v>355</v>
      </c>
      <c r="C51" s="188">
        <f>+C52+C53+C54+C55+C56+C57</f>
        <v>302521654</v>
      </c>
      <c r="D51" s="188">
        <f>+D52+D53+D54+D55+D56+D57</f>
        <v>340776337</v>
      </c>
      <c r="E51" s="11">
        <f>+E52+E53+E54+E55+E56+E57</f>
        <v>307700429</v>
      </c>
    </row>
    <row r="52" spans="1:5" x14ac:dyDescent="0.25">
      <c r="A52" s="59" t="s">
        <v>2</v>
      </c>
      <c r="B52" s="60" t="s">
        <v>38</v>
      </c>
      <c r="C52" s="225">
        <v>187286907</v>
      </c>
      <c r="D52" s="225">
        <v>209777009</v>
      </c>
      <c r="E52" s="226">
        <f>'1.1.sz.mell.'!C86</f>
        <v>180868000</v>
      </c>
    </row>
    <row r="53" spans="1:5" x14ac:dyDescent="0.25">
      <c r="A53" s="30" t="s">
        <v>3</v>
      </c>
      <c r="B53" s="2" t="s">
        <v>39</v>
      </c>
      <c r="C53" s="187">
        <v>37628941</v>
      </c>
      <c r="D53" s="187">
        <v>34654388</v>
      </c>
      <c r="E53" s="12">
        <f>'1.1.sz.mell.'!C87</f>
        <v>28457000</v>
      </c>
    </row>
    <row r="54" spans="1:5" ht="16.5" customHeight="1" x14ac:dyDescent="0.25">
      <c r="A54" s="30" t="s">
        <v>4</v>
      </c>
      <c r="B54" s="2" t="s">
        <v>40</v>
      </c>
      <c r="C54" s="206">
        <v>62900894</v>
      </c>
      <c r="D54" s="206">
        <v>66903335</v>
      </c>
      <c r="E54" s="139">
        <f>'1.1.sz.mell.'!C88</f>
        <v>71226221</v>
      </c>
    </row>
    <row r="55" spans="1:5" ht="16.5" customHeight="1" x14ac:dyDescent="0.25">
      <c r="A55" s="30" t="s">
        <v>5</v>
      </c>
      <c r="B55" s="62" t="s">
        <v>41</v>
      </c>
      <c r="C55" s="206"/>
      <c r="D55" s="206"/>
      <c r="E55" s="139">
        <f>'1.1.sz.mell.'!C89</f>
        <v>0</v>
      </c>
    </row>
    <row r="56" spans="1:5" ht="16.5" customHeight="1" x14ac:dyDescent="0.25">
      <c r="A56" s="30" t="s">
        <v>6</v>
      </c>
      <c r="B56" s="63" t="s">
        <v>42</v>
      </c>
      <c r="C56" s="206">
        <v>14704912</v>
      </c>
      <c r="D56" s="206">
        <v>29441605</v>
      </c>
      <c r="E56" s="139">
        <f>'1.1.sz.mell.'!C90</f>
        <v>6864597</v>
      </c>
    </row>
    <row r="57" spans="1:5" ht="16.5" customHeight="1" thickBot="1" x14ac:dyDescent="0.3">
      <c r="A57" s="30" t="s">
        <v>324</v>
      </c>
      <c r="B57" s="62" t="s">
        <v>222</v>
      </c>
      <c r="C57" s="187"/>
      <c r="D57" s="187"/>
      <c r="E57" s="12">
        <f>'1.1.sz.mell.'!C97</f>
        <v>20284611</v>
      </c>
    </row>
    <row r="58" spans="1:5" ht="16.5" customHeight="1" thickBot="1" x14ac:dyDescent="0.3">
      <c r="A58" s="24" t="s">
        <v>7</v>
      </c>
      <c r="B58" s="25" t="s">
        <v>354</v>
      </c>
      <c r="C58" s="188">
        <f>+C59+C61+C63</f>
        <v>12391239</v>
      </c>
      <c r="D58" s="188">
        <f>+D59+D61+D63</f>
        <v>396969</v>
      </c>
      <c r="E58" s="189">
        <f>+E59+E61+E63</f>
        <v>1486000</v>
      </c>
    </row>
    <row r="59" spans="1:5" ht="16.5" customHeight="1" x14ac:dyDescent="0.25">
      <c r="A59" s="27" t="s">
        <v>8</v>
      </c>
      <c r="B59" s="4" t="s">
        <v>336</v>
      </c>
      <c r="C59" s="185">
        <v>12391239</v>
      </c>
      <c r="D59" s="185">
        <v>396969</v>
      </c>
      <c r="E59" s="186">
        <f>'1.1.sz.mell.'!C92</f>
        <v>1486000</v>
      </c>
    </row>
    <row r="60" spans="1:5" ht="16.5" customHeight="1" x14ac:dyDescent="0.25">
      <c r="A60" s="27" t="s">
        <v>10</v>
      </c>
      <c r="B60" s="4" t="s">
        <v>337</v>
      </c>
      <c r="C60" s="185"/>
      <c r="D60" s="185"/>
      <c r="E60" s="186"/>
    </row>
    <row r="61" spans="1:5" ht="16.5" customHeight="1" x14ac:dyDescent="0.25">
      <c r="A61" s="27" t="s">
        <v>11</v>
      </c>
      <c r="B61" s="2" t="s">
        <v>44</v>
      </c>
      <c r="C61" s="187"/>
      <c r="D61" s="187"/>
      <c r="E61" s="12"/>
    </row>
    <row r="62" spans="1:5" ht="16.5" customHeight="1" x14ac:dyDescent="0.25">
      <c r="A62" s="27" t="s">
        <v>12</v>
      </c>
      <c r="B62" s="2" t="s">
        <v>205</v>
      </c>
      <c r="C62" s="187"/>
      <c r="D62" s="187"/>
      <c r="E62" s="12"/>
    </row>
    <row r="63" spans="1:5" ht="16.5" customHeight="1" thickBot="1" x14ac:dyDescent="0.3">
      <c r="A63" s="27" t="s">
        <v>89</v>
      </c>
      <c r="B63" s="2" t="s">
        <v>338</v>
      </c>
      <c r="C63" s="187"/>
      <c r="D63" s="187"/>
      <c r="E63" s="12"/>
    </row>
    <row r="64" spans="1:5" ht="16.5" thickBot="1" x14ac:dyDescent="0.3">
      <c r="A64" s="24" t="s">
        <v>13</v>
      </c>
      <c r="B64" s="227" t="s">
        <v>339</v>
      </c>
      <c r="C64" s="188">
        <f>+C51+C58</f>
        <v>314912893</v>
      </c>
      <c r="D64" s="188">
        <f t="shared" ref="D64:E64" si="3">+D51+D58</f>
        <v>341173306</v>
      </c>
      <c r="E64" s="188">
        <f t="shared" si="3"/>
        <v>309186429</v>
      </c>
    </row>
    <row r="65" spans="1:5" ht="16.5" thickBot="1" x14ac:dyDescent="0.3">
      <c r="A65" s="24" t="s">
        <v>15</v>
      </c>
      <c r="B65" s="25" t="s">
        <v>340</v>
      </c>
      <c r="C65" s="188">
        <f>SUM(C66:C68)</f>
        <v>0</v>
      </c>
      <c r="D65" s="188">
        <f t="shared" ref="D65:E65" si="4">SUM(D66:D68)</f>
        <v>0</v>
      </c>
      <c r="E65" s="188">
        <f t="shared" si="4"/>
        <v>0</v>
      </c>
    </row>
    <row r="66" spans="1:5" x14ac:dyDescent="0.25">
      <c r="A66" s="30" t="s">
        <v>16</v>
      </c>
      <c r="B66" s="228" t="s">
        <v>341</v>
      </c>
      <c r="C66" s="229"/>
      <c r="D66" s="229"/>
      <c r="E66" s="138"/>
    </row>
    <row r="67" spans="1:5" x14ac:dyDescent="0.25">
      <c r="A67" s="30" t="s">
        <v>17</v>
      </c>
      <c r="B67" s="230" t="s">
        <v>342</v>
      </c>
      <c r="C67" s="206"/>
      <c r="D67" s="206"/>
      <c r="E67" s="139"/>
    </row>
    <row r="68" spans="1:5" s="203" customFormat="1" ht="13.5" thickBot="1" x14ac:dyDescent="0.25">
      <c r="A68" s="30" t="s">
        <v>18</v>
      </c>
      <c r="B68" s="230" t="s">
        <v>343</v>
      </c>
      <c r="C68" s="206"/>
      <c r="D68" s="206"/>
      <c r="E68" s="139"/>
    </row>
    <row r="69" spans="1:5" ht="16.5" thickBot="1" x14ac:dyDescent="0.3">
      <c r="A69" s="24" t="s">
        <v>19</v>
      </c>
      <c r="B69" s="5" t="s">
        <v>344</v>
      </c>
      <c r="C69" s="188">
        <f>SUM(C70:C73)</f>
        <v>0</v>
      </c>
      <c r="D69" s="188">
        <v>0</v>
      </c>
      <c r="E69" s="189">
        <f>SUM(E70:E73)</f>
        <v>0</v>
      </c>
    </row>
    <row r="70" spans="1:5" x14ac:dyDescent="0.25">
      <c r="A70" s="30" t="s">
        <v>20</v>
      </c>
      <c r="B70" s="230" t="s">
        <v>345</v>
      </c>
      <c r="C70" s="206"/>
      <c r="D70" s="206"/>
      <c r="E70" s="139"/>
    </row>
    <row r="71" spans="1:5" x14ac:dyDescent="0.25">
      <c r="A71" s="30" t="s">
        <v>22</v>
      </c>
      <c r="B71" s="230" t="s">
        <v>346</v>
      </c>
      <c r="C71" s="206"/>
      <c r="D71" s="206"/>
      <c r="E71" s="139"/>
    </row>
    <row r="72" spans="1:5" x14ac:dyDescent="0.25">
      <c r="A72" s="30" t="s">
        <v>24</v>
      </c>
      <c r="B72" s="230" t="s">
        <v>347</v>
      </c>
      <c r="C72" s="206"/>
      <c r="D72" s="206"/>
      <c r="E72" s="139"/>
    </row>
    <row r="73" spans="1:5" ht="16.5" thickBot="1" x14ac:dyDescent="0.3">
      <c r="A73" s="30" t="s">
        <v>120</v>
      </c>
      <c r="B73" s="230" t="s">
        <v>348</v>
      </c>
      <c r="C73" s="206"/>
      <c r="D73" s="206"/>
      <c r="E73" s="139"/>
    </row>
    <row r="74" spans="1:5" ht="16.5" thickBot="1" x14ac:dyDescent="0.3">
      <c r="A74" s="24" t="s">
        <v>26</v>
      </c>
      <c r="B74" s="5" t="s">
        <v>349</v>
      </c>
      <c r="C74" s="188">
        <f>SUM(C75:C78)</f>
        <v>0</v>
      </c>
      <c r="D74" s="188">
        <v>0</v>
      </c>
      <c r="E74" s="189">
        <f>SUM(E75:E78)</f>
        <v>0</v>
      </c>
    </row>
    <row r="75" spans="1:5" x14ac:dyDescent="0.25">
      <c r="A75" s="30" t="s">
        <v>52</v>
      </c>
      <c r="B75" s="230" t="s">
        <v>62</v>
      </c>
      <c r="C75" s="206"/>
      <c r="D75" s="206"/>
      <c r="E75" s="139"/>
    </row>
    <row r="76" spans="1:5" x14ac:dyDescent="0.25">
      <c r="A76" s="30" t="s">
        <v>54</v>
      </c>
      <c r="B76" s="230" t="s">
        <v>64</v>
      </c>
      <c r="C76" s="206"/>
      <c r="D76" s="206"/>
      <c r="E76" s="139"/>
    </row>
    <row r="77" spans="1:5" x14ac:dyDescent="0.25">
      <c r="A77" s="30" t="s">
        <v>56</v>
      </c>
      <c r="B77" s="230" t="s">
        <v>350</v>
      </c>
      <c r="C77" s="206"/>
      <c r="D77" s="206"/>
      <c r="E77" s="139"/>
    </row>
    <row r="78" spans="1:5" ht="16.5" thickBot="1" x14ac:dyDescent="0.3">
      <c r="A78" s="30" t="s">
        <v>58</v>
      </c>
      <c r="B78" s="230" t="s">
        <v>282</v>
      </c>
      <c r="C78" s="206"/>
      <c r="D78" s="206"/>
      <c r="E78" s="139"/>
    </row>
    <row r="79" spans="1:5" ht="16.5" thickBot="1" x14ac:dyDescent="0.3">
      <c r="A79" s="24" t="s">
        <v>28</v>
      </c>
      <c r="B79" s="5" t="s">
        <v>351</v>
      </c>
      <c r="C79" s="169"/>
      <c r="D79" s="169"/>
      <c r="E79" s="170"/>
    </row>
    <row r="80" spans="1:5" ht="16.5" thickBot="1" x14ac:dyDescent="0.3">
      <c r="A80" s="24" t="s">
        <v>30</v>
      </c>
      <c r="B80" s="5" t="s">
        <v>303</v>
      </c>
      <c r="C80" s="169"/>
      <c r="D80" s="169"/>
      <c r="E80" s="170"/>
    </row>
    <row r="81" spans="1:5" ht="16.5" thickBot="1" x14ac:dyDescent="0.3">
      <c r="A81" s="24" t="s">
        <v>31</v>
      </c>
      <c r="B81" s="25" t="s">
        <v>352</v>
      </c>
      <c r="C81" s="171">
        <f>+C65+C69+C74+C79+C80</f>
        <v>0</v>
      </c>
      <c r="D81" s="171">
        <f t="shared" ref="D81:E81" si="5">+D65+D69+D74+D79+D80</f>
        <v>0</v>
      </c>
      <c r="E81" s="171">
        <f t="shared" si="5"/>
        <v>0</v>
      </c>
    </row>
    <row r="82" spans="1:5" ht="16.5" thickBot="1" x14ac:dyDescent="0.3">
      <c r="A82" s="24" t="s">
        <v>36</v>
      </c>
      <c r="B82" s="25" t="s">
        <v>353</v>
      </c>
      <c r="C82" s="171">
        <f>+C64+C81</f>
        <v>314912893</v>
      </c>
      <c r="D82" s="171">
        <f t="shared" ref="D82:E82" si="6">+D64+D81</f>
        <v>341173306</v>
      </c>
      <c r="E82" s="171">
        <f t="shared" si="6"/>
        <v>309186429</v>
      </c>
    </row>
  </sheetData>
  <mergeCells count="4">
    <mergeCell ref="A1:E1"/>
    <mergeCell ref="A46:B46"/>
    <mergeCell ref="A47:E47"/>
    <mergeCell ref="A48:B48"/>
  </mergeCells>
  <printOptions horizontalCentered="1"/>
  <pageMargins left="0.78740157480314965" right="0.78740157480314965" top="0.47244094488188981" bottom="0.35433070866141736" header="0.23622047244094491" footer="0.23622047244094491"/>
  <pageSetup paperSize="9" scale="67" fitToHeight="2" orientation="portrait" r:id="rId1"/>
  <headerFooter alignWithMargins="0">
    <oddHeader>&amp;C&amp;"Times New Roman CE,Félkövér"TÁJÉKOZTATÓ KIMUTATÁSOK, MÉRLEGEK&amp;R&amp;"Times New Roman CE,Félkövér dőlt"
 8.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F21"/>
  <sheetViews>
    <sheetView view="pageBreakPreview" topLeftCell="A7" zoomScale="145" zoomScaleNormal="100" zoomScaleSheetLayoutView="145" workbookViewId="0">
      <selection sqref="A1:E1"/>
    </sheetView>
  </sheetViews>
  <sheetFormatPr defaultColWidth="9.140625" defaultRowHeight="12.75" x14ac:dyDescent="0.2"/>
  <cols>
    <col min="1" max="1" width="33.140625" style="232" customWidth="1"/>
    <col min="2" max="5" width="21" style="232" customWidth="1"/>
    <col min="6" max="16384" width="9.140625" style="232"/>
  </cols>
  <sheetData>
    <row r="1" spans="1:6" customFormat="1" ht="15" x14ac:dyDescent="0.25">
      <c r="A1" s="777" t="s">
        <v>384</v>
      </c>
      <c r="B1" s="777"/>
      <c r="C1" s="766" t="s">
        <v>404</v>
      </c>
      <c r="D1" s="766"/>
      <c r="E1" s="766"/>
      <c r="F1" s="240"/>
    </row>
    <row r="2" spans="1:6" customFormat="1" ht="15.75" thickBot="1" x14ac:dyDescent="0.3">
      <c r="A2" s="241"/>
      <c r="B2" s="241"/>
      <c r="C2" s="241"/>
      <c r="D2" s="241"/>
      <c r="E2" s="242"/>
      <c r="F2" s="240"/>
    </row>
    <row r="3" spans="1:6" customFormat="1" ht="15.75" thickBot="1" x14ac:dyDescent="0.3">
      <c r="A3" s="778" t="s">
        <v>365</v>
      </c>
      <c r="B3" s="781" t="s">
        <v>385</v>
      </c>
      <c r="C3" s="782"/>
      <c r="D3" s="782"/>
      <c r="E3" s="783"/>
      <c r="F3" s="240"/>
    </row>
    <row r="4" spans="1:6" customFormat="1" ht="15.75" thickBot="1" x14ac:dyDescent="0.3">
      <c r="A4" s="779"/>
      <c r="B4" s="784" t="s">
        <v>386</v>
      </c>
      <c r="C4" s="787" t="s">
        <v>387</v>
      </c>
      <c r="D4" s="788"/>
      <c r="E4" s="789"/>
      <c r="F4" s="240"/>
    </row>
    <row r="5" spans="1:6" customFormat="1" ht="15" x14ac:dyDescent="0.25">
      <c r="A5" s="779"/>
      <c r="B5" s="785"/>
      <c r="C5" s="784" t="s">
        <v>400</v>
      </c>
      <c r="D5" s="784" t="s">
        <v>401</v>
      </c>
      <c r="E5" s="784" t="s">
        <v>402</v>
      </c>
      <c r="F5" s="240"/>
    </row>
    <row r="6" spans="1:6" customFormat="1" ht="15.75" thickBot="1" x14ac:dyDescent="0.3">
      <c r="A6" s="780"/>
      <c r="B6" s="786"/>
      <c r="C6" s="790"/>
      <c r="D6" s="790"/>
      <c r="E6" s="786"/>
      <c r="F6" s="240"/>
    </row>
    <row r="7" spans="1:6" customFormat="1" ht="15.75" thickBot="1" x14ac:dyDescent="0.3">
      <c r="A7" s="243" t="s">
        <v>388</v>
      </c>
      <c r="B7" s="244" t="s">
        <v>389</v>
      </c>
      <c r="C7" s="245" t="s">
        <v>390</v>
      </c>
      <c r="D7" s="246" t="s">
        <v>391</v>
      </c>
      <c r="E7" s="247" t="s">
        <v>392</v>
      </c>
      <c r="F7" s="240"/>
    </row>
    <row r="8" spans="1:6" customFormat="1" ht="15" x14ac:dyDescent="0.25">
      <c r="A8" s="248" t="s">
        <v>366</v>
      </c>
      <c r="B8" s="249">
        <f>C8+D8+E8</f>
        <v>0</v>
      </c>
      <c r="C8" s="250"/>
      <c r="D8" s="250"/>
      <c r="E8" s="251"/>
      <c r="F8" s="240"/>
    </row>
    <row r="9" spans="1:6" customFormat="1" ht="15" x14ac:dyDescent="0.25">
      <c r="A9" s="252" t="s">
        <v>367</v>
      </c>
      <c r="B9" s="253">
        <f t="shared" ref="B9:B19" si="0">C9+D9+E9</f>
        <v>0</v>
      </c>
      <c r="C9" s="254"/>
      <c r="D9" s="254"/>
      <c r="E9" s="254"/>
      <c r="F9" s="240"/>
    </row>
    <row r="10" spans="1:6" customFormat="1" ht="15" x14ac:dyDescent="0.25">
      <c r="A10" s="255" t="s">
        <v>368</v>
      </c>
      <c r="B10" s="256">
        <f t="shared" si="0"/>
        <v>29611927</v>
      </c>
      <c r="C10" s="257">
        <v>29115706</v>
      </c>
      <c r="D10" s="257">
        <v>496221</v>
      </c>
      <c r="E10" s="257"/>
      <c r="F10" s="240"/>
    </row>
    <row r="11" spans="1:6" customFormat="1" ht="15" x14ac:dyDescent="0.25">
      <c r="A11" s="255" t="s">
        <v>369</v>
      </c>
      <c r="B11" s="256">
        <f t="shared" si="0"/>
        <v>0</v>
      </c>
      <c r="C11" s="257"/>
      <c r="D11" s="257"/>
      <c r="E11" s="257"/>
      <c r="F11" s="240"/>
    </row>
    <row r="12" spans="1:6" customFormat="1" ht="15" x14ac:dyDescent="0.25">
      <c r="A12" s="255" t="s">
        <v>370</v>
      </c>
      <c r="B12" s="256">
        <f t="shared" si="0"/>
        <v>0</v>
      </c>
      <c r="C12" s="257"/>
      <c r="D12" s="257"/>
      <c r="E12" s="257"/>
      <c r="F12" s="240"/>
    </row>
    <row r="13" spans="1:6" customFormat="1" ht="15.75" thickBot="1" x14ac:dyDescent="0.3">
      <c r="A13" s="255" t="s">
        <v>393</v>
      </c>
      <c r="B13" s="256">
        <f t="shared" si="0"/>
        <v>0</v>
      </c>
      <c r="C13" s="257"/>
      <c r="D13" s="257"/>
      <c r="E13" s="257"/>
      <c r="F13" s="240"/>
    </row>
    <row r="14" spans="1:6" customFormat="1" ht="15.75" thickBot="1" x14ac:dyDescent="0.3">
      <c r="A14" s="258" t="s">
        <v>371</v>
      </c>
      <c r="B14" s="259">
        <f>B8+SUM(B10:B13)</f>
        <v>29611927</v>
      </c>
      <c r="C14" s="259">
        <v>29115706</v>
      </c>
      <c r="D14" s="259">
        <v>496221</v>
      </c>
      <c r="E14" s="260">
        <v>0</v>
      </c>
      <c r="F14" s="240"/>
    </row>
    <row r="15" spans="1:6" customFormat="1" ht="15" x14ac:dyDescent="0.25">
      <c r="A15" s="261" t="s">
        <v>372</v>
      </c>
      <c r="B15" s="256">
        <f t="shared" si="0"/>
        <v>24613999</v>
      </c>
      <c r="C15" s="250">
        <v>24613999</v>
      </c>
      <c r="D15" s="250"/>
      <c r="E15" s="251"/>
      <c r="F15" s="240"/>
    </row>
    <row r="16" spans="1:6" customFormat="1" ht="15" x14ac:dyDescent="0.25">
      <c r="A16" s="262" t="s">
        <v>373</v>
      </c>
      <c r="B16" s="256">
        <f t="shared" si="0"/>
        <v>25460</v>
      </c>
      <c r="C16" s="257">
        <v>25460</v>
      </c>
      <c r="D16" s="257"/>
      <c r="E16" s="257"/>
      <c r="F16" s="240"/>
    </row>
    <row r="17" spans="1:6" customFormat="1" ht="15" x14ac:dyDescent="0.25">
      <c r="A17" s="262" t="s">
        <v>374</v>
      </c>
      <c r="B17" s="256">
        <f t="shared" si="0"/>
        <v>4476247</v>
      </c>
      <c r="C17" s="257">
        <v>3980026</v>
      </c>
      <c r="D17" s="257">
        <v>496221</v>
      </c>
      <c r="E17" s="257"/>
      <c r="F17" s="240"/>
    </row>
    <row r="18" spans="1:6" customFormat="1" ht="15" x14ac:dyDescent="0.25">
      <c r="A18" s="262" t="s">
        <v>375</v>
      </c>
      <c r="B18" s="256">
        <f t="shared" si="0"/>
        <v>0</v>
      </c>
      <c r="C18" s="257"/>
      <c r="D18" s="257"/>
      <c r="E18" s="257"/>
      <c r="F18" s="240"/>
    </row>
    <row r="19" spans="1:6" customFormat="1" ht="15.75" thickBot="1" x14ac:dyDescent="0.3">
      <c r="A19" s="263" t="s">
        <v>395</v>
      </c>
      <c r="B19" s="256">
        <f t="shared" si="0"/>
        <v>0</v>
      </c>
      <c r="C19" s="264"/>
      <c r="D19" s="264"/>
      <c r="E19" s="265"/>
      <c r="F19" s="240"/>
    </row>
    <row r="20" spans="1:6" customFormat="1" ht="15.75" thickBot="1" x14ac:dyDescent="0.3">
      <c r="A20" s="266" t="s">
        <v>299</v>
      </c>
      <c r="B20" s="259">
        <f>SUM(B15:B19)</f>
        <v>29115706</v>
      </c>
      <c r="C20" s="259">
        <v>28619485</v>
      </c>
      <c r="D20" s="259">
        <v>496221</v>
      </c>
      <c r="E20" s="260">
        <v>0</v>
      </c>
      <c r="F20" s="240"/>
    </row>
    <row r="21" spans="1:6" customFormat="1" ht="15" x14ac:dyDescent="0.25">
      <c r="A21" s="748" t="s">
        <v>394</v>
      </c>
      <c r="B21" s="748"/>
      <c r="C21" s="748"/>
      <c r="D21" s="748"/>
      <c r="E21" s="748"/>
      <c r="F21" s="240"/>
    </row>
  </sheetData>
  <mergeCells count="10">
    <mergeCell ref="A1:B1"/>
    <mergeCell ref="C1:E1"/>
    <mergeCell ref="A21:E21"/>
    <mergeCell ref="A3:A6"/>
    <mergeCell ref="B3:E3"/>
    <mergeCell ref="B4:B6"/>
    <mergeCell ref="C4:E4"/>
    <mergeCell ref="C5:C6"/>
    <mergeCell ref="D5:D6"/>
    <mergeCell ref="E5:E6"/>
  </mergeCells>
  <printOptions horizontalCentered="1"/>
  <pageMargins left="0.78740157480314965" right="0.78740157480314965" top="0.91" bottom="0.27559055118110237" header="0.31496062992125984" footer="0.15748031496062992"/>
  <pageSetup paperSize="9" orientation="landscape" r:id="rId1"/>
  <headerFooter alignWithMargins="0">
    <oddHeader xml:space="preserve">&amp;C&amp;"Times New Roman CE,Félkövér"&amp;12Európai uniós támogatással megvalósuló projektek
 bevételei, kiadásai, hozzájárulások&amp;R&amp;"Times New Roman CE,Félkövér dőlt" 9. melléklet </oddHead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128"/>
  <sheetViews>
    <sheetView view="pageBreakPreview" zoomScale="130" zoomScaleNormal="130" zoomScaleSheetLayoutView="130" workbookViewId="0">
      <pane xSplit="2" ySplit="3" topLeftCell="C48" activePane="bottomRight" state="frozen"/>
      <selection pane="topRight" activeCell="C1" sqref="C1"/>
      <selection pane="bottomLeft" activeCell="A4" sqref="A4"/>
      <selection pane="bottomRight" activeCell="C3" sqref="C3:E3"/>
    </sheetView>
  </sheetViews>
  <sheetFormatPr defaultRowHeight="15.75" x14ac:dyDescent="0.25"/>
  <cols>
    <col min="1" max="1" width="8.140625" style="74" customWidth="1"/>
    <col min="2" max="2" width="78.5703125" style="74" customWidth="1"/>
    <col min="3" max="6" width="11" style="75" customWidth="1"/>
    <col min="7" max="8" width="9.140625" style="15"/>
    <col min="9" max="9" width="19" style="270" bestFit="1" customWidth="1"/>
    <col min="10" max="10" width="15" style="270" bestFit="1" customWidth="1"/>
    <col min="11" max="11" width="12.85546875" style="270" bestFit="1" customWidth="1"/>
    <col min="12" max="12" width="15" style="270" bestFit="1" customWidth="1"/>
    <col min="13" max="13" width="9.140625" style="270"/>
    <col min="14" max="14" width="15" style="271" bestFit="1" customWidth="1"/>
    <col min="15" max="257" width="9.140625" style="15"/>
    <col min="258" max="258" width="8.140625" style="15" customWidth="1"/>
    <col min="259" max="259" width="78.5703125" style="15" customWidth="1"/>
    <col min="260" max="260" width="18.5703125" style="15" customWidth="1"/>
    <col min="261" max="261" width="7.7109375" style="15" customWidth="1"/>
    <col min="262" max="513" width="9.140625" style="15"/>
    <col min="514" max="514" width="8.140625" style="15" customWidth="1"/>
    <col min="515" max="515" width="78.5703125" style="15" customWidth="1"/>
    <col min="516" max="516" width="18.5703125" style="15" customWidth="1"/>
    <col min="517" max="517" width="7.7109375" style="15" customWidth="1"/>
    <col min="518" max="769" width="9.140625" style="15"/>
    <col min="770" max="770" width="8.140625" style="15" customWidth="1"/>
    <col min="771" max="771" width="78.5703125" style="15" customWidth="1"/>
    <col min="772" max="772" width="18.5703125" style="15" customWidth="1"/>
    <col min="773" max="773" width="7.7109375" style="15" customWidth="1"/>
    <col min="774" max="1025" width="9.140625" style="15"/>
    <col min="1026" max="1026" width="8.140625" style="15" customWidth="1"/>
    <col min="1027" max="1027" width="78.5703125" style="15" customWidth="1"/>
    <col min="1028" max="1028" width="18.5703125" style="15" customWidth="1"/>
    <col min="1029" max="1029" width="7.7109375" style="15" customWidth="1"/>
    <col min="1030" max="1281" width="9.140625" style="15"/>
    <col min="1282" max="1282" width="8.140625" style="15" customWidth="1"/>
    <col min="1283" max="1283" width="78.5703125" style="15" customWidth="1"/>
    <col min="1284" max="1284" width="18.5703125" style="15" customWidth="1"/>
    <col min="1285" max="1285" width="7.7109375" style="15" customWidth="1"/>
    <col min="1286" max="1537" width="9.140625" style="15"/>
    <col min="1538" max="1538" width="8.140625" style="15" customWidth="1"/>
    <col min="1539" max="1539" width="78.5703125" style="15" customWidth="1"/>
    <col min="1540" max="1540" width="18.5703125" style="15" customWidth="1"/>
    <col min="1541" max="1541" width="7.7109375" style="15" customWidth="1"/>
    <col min="1542" max="1793" width="9.140625" style="15"/>
    <col min="1794" max="1794" width="8.140625" style="15" customWidth="1"/>
    <col min="1795" max="1795" width="78.5703125" style="15" customWidth="1"/>
    <col min="1796" max="1796" width="18.5703125" style="15" customWidth="1"/>
    <col min="1797" max="1797" width="7.7109375" style="15" customWidth="1"/>
    <col min="1798" max="2049" width="9.140625" style="15"/>
    <col min="2050" max="2050" width="8.140625" style="15" customWidth="1"/>
    <col min="2051" max="2051" width="78.5703125" style="15" customWidth="1"/>
    <col min="2052" max="2052" width="18.5703125" style="15" customWidth="1"/>
    <col min="2053" max="2053" width="7.7109375" style="15" customWidth="1"/>
    <col min="2054" max="2305" width="9.140625" style="15"/>
    <col min="2306" max="2306" width="8.140625" style="15" customWidth="1"/>
    <col min="2307" max="2307" width="78.5703125" style="15" customWidth="1"/>
    <col min="2308" max="2308" width="18.5703125" style="15" customWidth="1"/>
    <col min="2309" max="2309" width="7.7109375" style="15" customWidth="1"/>
    <col min="2310" max="2561" width="9.140625" style="15"/>
    <col min="2562" max="2562" width="8.140625" style="15" customWidth="1"/>
    <col min="2563" max="2563" width="78.5703125" style="15" customWidth="1"/>
    <col min="2564" max="2564" width="18.5703125" style="15" customWidth="1"/>
    <col min="2565" max="2565" width="7.7109375" style="15" customWidth="1"/>
    <col min="2566" max="2817" width="9.140625" style="15"/>
    <col min="2818" max="2818" width="8.140625" style="15" customWidth="1"/>
    <col min="2819" max="2819" width="78.5703125" style="15" customWidth="1"/>
    <col min="2820" max="2820" width="18.5703125" style="15" customWidth="1"/>
    <col min="2821" max="2821" width="7.7109375" style="15" customWidth="1"/>
    <col min="2822" max="3073" width="9.140625" style="15"/>
    <col min="3074" max="3074" width="8.140625" style="15" customWidth="1"/>
    <col min="3075" max="3075" width="78.5703125" style="15" customWidth="1"/>
    <col min="3076" max="3076" width="18.5703125" style="15" customWidth="1"/>
    <col min="3077" max="3077" width="7.7109375" style="15" customWidth="1"/>
    <col min="3078" max="3329" width="9.140625" style="15"/>
    <col min="3330" max="3330" width="8.140625" style="15" customWidth="1"/>
    <col min="3331" max="3331" width="78.5703125" style="15" customWidth="1"/>
    <col min="3332" max="3332" width="18.5703125" style="15" customWidth="1"/>
    <col min="3333" max="3333" width="7.7109375" style="15" customWidth="1"/>
    <col min="3334" max="3585" width="9.140625" style="15"/>
    <col min="3586" max="3586" width="8.140625" style="15" customWidth="1"/>
    <col min="3587" max="3587" width="78.5703125" style="15" customWidth="1"/>
    <col min="3588" max="3588" width="18.5703125" style="15" customWidth="1"/>
    <col min="3589" max="3589" width="7.7109375" style="15" customWidth="1"/>
    <col min="3590" max="3841" width="9.140625" style="15"/>
    <col min="3842" max="3842" width="8.140625" style="15" customWidth="1"/>
    <col min="3843" max="3843" width="78.5703125" style="15" customWidth="1"/>
    <col min="3844" max="3844" width="18.5703125" style="15" customWidth="1"/>
    <col min="3845" max="3845" width="7.7109375" style="15" customWidth="1"/>
    <col min="3846" max="4097" width="9.140625" style="15"/>
    <col min="4098" max="4098" width="8.140625" style="15" customWidth="1"/>
    <col min="4099" max="4099" width="78.5703125" style="15" customWidth="1"/>
    <col min="4100" max="4100" width="18.5703125" style="15" customWidth="1"/>
    <col min="4101" max="4101" width="7.7109375" style="15" customWidth="1"/>
    <col min="4102" max="4353" width="9.140625" style="15"/>
    <col min="4354" max="4354" width="8.140625" style="15" customWidth="1"/>
    <col min="4355" max="4355" width="78.5703125" style="15" customWidth="1"/>
    <col min="4356" max="4356" width="18.5703125" style="15" customWidth="1"/>
    <col min="4357" max="4357" width="7.7109375" style="15" customWidth="1"/>
    <col min="4358" max="4609" width="9.140625" style="15"/>
    <col min="4610" max="4610" width="8.140625" style="15" customWidth="1"/>
    <col min="4611" max="4611" width="78.5703125" style="15" customWidth="1"/>
    <col min="4612" max="4612" width="18.5703125" style="15" customWidth="1"/>
    <col min="4613" max="4613" width="7.7109375" style="15" customWidth="1"/>
    <col min="4614" max="4865" width="9.140625" style="15"/>
    <col min="4866" max="4866" width="8.140625" style="15" customWidth="1"/>
    <col min="4867" max="4867" width="78.5703125" style="15" customWidth="1"/>
    <col min="4868" max="4868" width="18.5703125" style="15" customWidth="1"/>
    <col min="4869" max="4869" width="7.7109375" style="15" customWidth="1"/>
    <col min="4870" max="5121" width="9.140625" style="15"/>
    <col min="5122" max="5122" width="8.140625" style="15" customWidth="1"/>
    <col min="5123" max="5123" width="78.5703125" style="15" customWidth="1"/>
    <col min="5124" max="5124" width="18.5703125" style="15" customWidth="1"/>
    <col min="5125" max="5125" width="7.7109375" style="15" customWidth="1"/>
    <col min="5126" max="5377" width="9.140625" style="15"/>
    <col min="5378" max="5378" width="8.140625" style="15" customWidth="1"/>
    <col min="5379" max="5379" width="78.5703125" style="15" customWidth="1"/>
    <col min="5380" max="5380" width="18.5703125" style="15" customWidth="1"/>
    <col min="5381" max="5381" width="7.7109375" style="15" customWidth="1"/>
    <col min="5382" max="5633" width="9.140625" style="15"/>
    <col min="5634" max="5634" width="8.140625" style="15" customWidth="1"/>
    <col min="5635" max="5635" width="78.5703125" style="15" customWidth="1"/>
    <col min="5636" max="5636" width="18.5703125" style="15" customWidth="1"/>
    <col min="5637" max="5637" width="7.7109375" style="15" customWidth="1"/>
    <col min="5638" max="5889" width="9.140625" style="15"/>
    <col min="5890" max="5890" width="8.140625" style="15" customWidth="1"/>
    <col min="5891" max="5891" width="78.5703125" style="15" customWidth="1"/>
    <col min="5892" max="5892" width="18.5703125" style="15" customWidth="1"/>
    <col min="5893" max="5893" width="7.7109375" style="15" customWidth="1"/>
    <col min="5894" max="6145" width="9.140625" style="15"/>
    <col min="6146" max="6146" width="8.140625" style="15" customWidth="1"/>
    <col min="6147" max="6147" width="78.5703125" style="15" customWidth="1"/>
    <col min="6148" max="6148" width="18.5703125" style="15" customWidth="1"/>
    <col min="6149" max="6149" width="7.7109375" style="15" customWidth="1"/>
    <col min="6150" max="6401" width="9.140625" style="15"/>
    <col min="6402" max="6402" width="8.140625" style="15" customWidth="1"/>
    <col min="6403" max="6403" width="78.5703125" style="15" customWidth="1"/>
    <col min="6404" max="6404" width="18.5703125" style="15" customWidth="1"/>
    <col min="6405" max="6405" width="7.7109375" style="15" customWidth="1"/>
    <col min="6406" max="6657" width="9.140625" style="15"/>
    <col min="6658" max="6658" width="8.140625" style="15" customWidth="1"/>
    <col min="6659" max="6659" width="78.5703125" style="15" customWidth="1"/>
    <col min="6660" max="6660" width="18.5703125" style="15" customWidth="1"/>
    <col min="6661" max="6661" width="7.7109375" style="15" customWidth="1"/>
    <col min="6662" max="6913" width="9.140625" style="15"/>
    <col min="6914" max="6914" width="8.140625" style="15" customWidth="1"/>
    <col min="6915" max="6915" width="78.5703125" style="15" customWidth="1"/>
    <col min="6916" max="6916" width="18.5703125" style="15" customWidth="1"/>
    <col min="6917" max="6917" width="7.7109375" style="15" customWidth="1"/>
    <col min="6918" max="7169" width="9.140625" style="15"/>
    <col min="7170" max="7170" width="8.140625" style="15" customWidth="1"/>
    <col min="7171" max="7171" width="78.5703125" style="15" customWidth="1"/>
    <col min="7172" max="7172" width="18.5703125" style="15" customWidth="1"/>
    <col min="7173" max="7173" width="7.7109375" style="15" customWidth="1"/>
    <col min="7174" max="7425" width="9.140625" style="15"/>
    <col min="7426" max="7426" width="8.140625" style="15" customWidth="1"/>
    <col min="7427" max="7427" width="78.5703125" style="15" customWidth="1"/>
    <col min="7428" max="7428" width="18.5703125" style="15" customWidth="1"/>
    <col min="7429" max="7429" width="7.7109375" style="15" customWidth="1"/>
    <col min="7430" max="7681" width="9.140625" style="15"/>
    <col min="7682" max="7682" width="8.140625" style="15" customWidth="1"/>
    <col min="7683" max="7683" width="78.5703125" style="15" customWidth="1"/>
    <col min="7684" max="7684" width="18.5703125" style="15" customWidth="1"/>
    <col min="7685" max="7685" width="7.7109375" style="15" customWidth="1"/>
    <col min="7686" max="7937" width="9.140625" style="15"/>
    <col min="7938" max="7938" width="8.140625" style="15" customWidth="1"/>
    <col min="7939" max="7939" width="78.5703125" style="15" customWidth="1"/>
    <col min="7940" max="7940" width="18.5703125" style="15" customWidth="1"/>
    <col min="7941" max="7941" width="7.7109375" style="15" customWidth="1"/>
    <col min="7942" max="8193" width="9.140625" style="15"/>
    <col min="8194" max="8194" width="8.140625" style="15" customWidth="1"/>
    <col min="8195" max="8195" width="78.5703125" style="15" customWidth="1"/>
    <col min="8196" max="8196" width="18.5703125" style="15" customWidth="1"/>
    <col min="8197" max="8197" width="7.7109375" style="15" customWidth="1"/>
    <col min="8198" max="8449" width="9.140625" style="15"/>
    <col min="8450" max="8450" width="8.140625" style="15" customWidth="1"/>
    <col min="8451" max="8451" width="78.5703125" style="15" customWidth="1"/>
    <col min="8452" max="8452" width="18.5703125" style="15" customWidth="1"/>
    <col min="8453" max="8453" width="7.7109375" style="15" customWidth="1"/>
    <col min="8454" max="8705" width="9.140625" style="15"/>
    <col min="8706" max="8706" width="8.140625" style="15" customWidth="1"/>
    <col min="8707" max="8707" width="78.5703125" style="15" customWidth="1"/>
    <col min="8708" max="8708" width="18.5703125" style="15" customWidth="1"/>
    <col min="8709" max="8709" width="7.7109375" style="15" customWidth="1"/>
    <col min="8710" max="8961" width="9.140625" style="15"/>
    <col min="8962" max="8962" width="8.140625" style="15" customWidth="1"/>
    <col min="8963" max="8963" width="78.5703125" style="15" customWidth="1"/>
    <col min="8964" max="8964" width="18.5703125" style="15" customWidth="1"/>
    <col min="8965" max="8965" width="7.7109375" style="15" customWidth="1"/>
    <col min="8966" max="9217" width="9.140625" style="15"/>
    <col min="9218" max="9218" width="8.140625" style="15" customWidth="1"/>
    <col min="9219" max="9219" width="78.5703125" style="15" customWidth="1"/>
    <col min="9220" max="9220" width="18.5703125" style="15" customWidth="1"/>
    <col min="9221" max="9221" width="7.7109375" style="15" customWidth="1"/>
    <col min="9222" max="9473" width="9.140625" style="15"/>
    <col min="9474" max="9474" width="8.140625" style="15" customWidth="1"/>
    <col min="9475" max="9475" width="78.5703125" style="15" customWidth="1"/>
    <col min="9476" max="9476" width="18.5703125" style="15" customWidth="1"/>
    <col min="9477" max="9477" width="7.7109375" style="15" customWidth="1"/>
    <col min="9478" max="9729" width="9.140625" style="15"/>
    <col min="9730" max="9730" width="8.140625" style="15" customWidth="1"/>
    <col min="9731" max="9731" width="78.5703125" style="15" customWidth="1"/>
    <col min="9732" max="9732" width="18.5703125" style="15" customWidth="1"/>
    <col min="9733" max="9733" width="7.7109375" style="15" customWidth="1"/>
    <col min="9734" max="9985" width="9.140625" style="15"/>
    <col min="9986" max="9986" width="8.140625" style="15" customWidth="1"/>
    <col min="9987" max="9987" width="78.5703125" style="15" customWidth="1"/>
    <col min="9988" max="9988" width="18.5703125" style="15" customWidth="1"/>
    <col min="9989" max="9989" width="7.7109375" style="15" customWidth="1"/>
    <col min="9990" max="10241" width="9.140625" style="15"/>
    <col min="10242" max="10242" width="8.140625" style="15" customWidth="1"/>
    <col min="10243" max="10243" width="78.5703125" style="15" customWidth="1"/>
    <col min="10244" max="10244" width="18.5703125" style="15" customWidth="1"/>
    <col min="10245" max="10245" width="7.7109375" style="15" customWidth="1"/>
    <col min="10246" max="10497" width="9.140625" style="15"/>
    <col min="10498" max="10498" width="8.140625" style="15" customWidth="1"/>
    <col min="10499" max="10499" width="78.5703125" style="15" customWidth="1"/>
    <col min="10500" max="10500" width="18.5703125" style="15" customWidth="1"/>
    <col min="10501" max="10501" width="7.7109375" style="15" customWidth="1"/>
    <col min="10502" max="10753" width="9.140625" style="15"/>
    <col min="10754" max="10754" width="8.140625" style="15" customWidth="1"/>
    <col min="10755" max="10755" width="78.5703125" style="15" customWidth="1"/>
    <col min="10756" max="10756" width="18.5703125" style="15" customWidth="1"/>
    <col min="10757" max="10757" width="7.7109375" style="15" customWidth="1"/>
    <col min="10758" max="11009" width="9.140625" style="15"/>
    <col min="11010" max="11010" width="8.140625" style="15" customWidth="1"/>
    <col min="11011" max="11011" width="78.5703125" style="15" customWidth="1"/>
    <col min="11012" max="11012" width="18.5703125" style="15" customWidth="1"/>
    <col min="11013" max="11013" width="7.7109375" style="15" customWidth="1"/>
    <col min="11014" max="11265" width="9.140625" style="15"/>
    <col min="11266" max="11266" width="8.140625" style="15" customWidth="1"/>
    <col min="11267" max="11267" width="78.5703125" style="15" customWidth="1"/>
    <col min="11268" max="11268" width="18.5703125" style="15" customWidth="1"/>
    <col min="11269" max="11269" width="7.7109375" style="15" customWidth="1"/>
    <col min="11270" max="11521" width="9.140625" style="15"/>
    <col min="11522" max="11522" width="8.140625" style="15" customWidth="1"/>
    <col min="11523" max="11523" width="78.5703125" style="15" customWidth="1"/>
    <col min="11524" max="11524" width="18.5703125" style="15" customWidth="1"/>
    <col min="11525" max="11525" width="7.7109375" style="15" customWidth="1"/>
    <col min="11526" max="11777" width="9.140625" style="15"/>
    <col min="11778" max="11778" width="8.140625" style="15" customWidth="1"/>
    <col min="11779" max="11779" width="78.5703125" style="15" customWidth="1"/>
    <col min="11780" max="11780" width="18.5703125" style="15" customWidth="1"/>
    <col min="11781" max="11781" width="7.7109375" style="15" customWidth="1"/>
    <col min="11782" max="12033" width="9.140625" style="15"/>
    <col min="12034" max="12034" width="8.140625" style="15" customWidth="1"/>
    <col min="12035" max="12035" width="78.5703125" style="15" customWidth="1"/>
    <col min="12036" max="12036" width="18.5703125" style="15" customWidth="1"/>
    <col min="12037" max="12037" width="7.7109375" style="15" customWidth="1"/>
    <col min="12038" max="12289" width="9.140625" style="15"/>
    <col min="12290" max="12290" width="8.140625" style="15" customWidth="1"/>
    <col min="12291" max="12291" width="78.5703125" style="15" customWidth="1"/>
    <col min="12292" max="12292" width="18.5703125" style="15" customWidth="1"/>
    <col min="12293" max="12293" width="7.7109375" style="15" customWidth="1"/>
    <col min="12294" max="12545" width="9.140625" style="15"/>
    <col min="12546" max="12546" width="8.140625" style="15" customWidth="1"/>
    <col min="12547" max="12547" width="78.5703125" style="15" customWidth="1"/>
    <col min="12548" max="12548" width="18.5703125" style="15" customWidth="1"/>
    <col min="12549" max="12549" width="7.7109375" style="15" customWidth="1"/>
    <col min="12550" max="12801" width="9.140625" style="15"/>
    <col min="12802" max="12802" width="8.140625" style="15" customWidth="1"/>
    <col min="12803" max="12803" width="78.5703125" style="15" customWidth="1"/>
    <col min="12804" max="12804" width="18.5703125" style="15" customWidth="1"/>
    <col min="12805" max="12805" width="7.7109375" style="15" customWidth="1"/>
    <col min="12806" max="13057" width="9.140625" style="15"/>
    <col min="13058" max="13058" width="8.140625" style="15" customWidth="1"/>
    <col min="13059" max="13059" width="78.5703125" style="15" customWidth="1"/>
    <col min="13060" max="13060" width="18.5703125" style="15" customWidth="1"/>
    <col min="13061" max="13061" width="7.7109375" style="15" customWidth="1"/>
    <col min="13062" max="13313" width="9.140625" style="15"/>
    <col min="13314" max="13314" width="8.140625" style="15" customWidth="1"/>
    <col min="13315" max="13315" width="78.5703125" style="15" customWidth="1"/>
    <col min="13316" max="13316" width="18.5703125" style="15" customWidth="1"/>
    <col min="13317" max="13317" width="7.7109375" style="15" customWidth="1"/>
    <col min="13318" max="13569" width="9.140625" style="15"/>
    <col min="13570" max="13570" width="8.140625" style="15" customWidth="1"/>
    <col min="13571" max="13571" width="78.5703125" style="15" customWidth="1"/>
    <col min="13572" max="13572" width="18.5703125" style="15" customWidth="1"/>
    <col min="13573" max="13573" width="7.7109375" style="15" customWidth="1"/>
    <col min="13574" max="13825" width="9.140625" style="15"/>
    <col min="13826" max="13826" width="8.140625" style="15" customWidth="1"/>
    <col min="13827" max="13827" width="78.5703125" style="15" customWidth="1"/>
    <col min="13828" max="13828" width="18.5703125" style="15" customWidth="1"/>
    <col min="13829" max="13829" width="7.7109375" style="15" customWidth="1"/>
    <col min="13830" max="14081" width="9.140625" style="15"/>
    <col min="14082" max="14082" width="8.140625" style="15" customWidth="1"/>
    <col min="14083" max="14083" width="78.5703125" style="15" customWidth="1"/>
    <col min="14084" max="14084" width="18.5703125" style="15" customWidth="1"/>
    <col min="14085" max="14085" width="7.7109375" style="15" customWidth="1"/>
    <col min="14086" max="14337" width="9.140625" style="15"/>
    <col min="14338" max="14338" width="8.140625" style="15" customWidth="1"/>
    <col min="14339" max="14339" width="78.5703125" style="15" customWidth="1"/>
    <col min="14340" max="14340" width="18.5703125" style="15" customWidth="1"/>
    <col min="14341" max="14341" width="7.7109375" style="15" customWidth="1"/>
    <col min="14342" max="14593" width="9.140625" style="15"/>
    <col min="14594" max="14594" width="8.140625" style="15" customWidth="1"/>
    <col min="14595" max="14595" width="78.5703125" style="15" customWidth="1"/>
    <col min="14596" max="14596" width="18.5703125" style="15" customWidth="1"/>
    <col min="14597" max="14597" width="7.7109375" style="15" customWidth="1"/>
    <col min="14598" max="14849" width="9.140625" style="15"/>
    <col min="14850" max="14850" width="8.140625" style="15" customWidth="1"/>
    <col min="14851" max="14851" width="78.5703125" style="15" customWidth="1"/>
    <col min="14852" max="14852" width="18.5703125" style="15" customWidth="1"/>
    <col min="14853" max="14853" width="7.7109375" style="15" customWidth="1"/>
    <col min="14854" max="15105" width="9.140625" style="15"/>
    <col min="15106" max="15106" width="8.140625" style="15" customWidth="1"/>
    <col min="15107" max="15107" width="78.5703125" style="15" customWidth="1"/>
    <col min="15108" max="15108" width="18.5703125" style="15" customWidth="1"/>
    <col min="15109" max="15109" width="7.7109375" style="15" customWidth="1"/>
    <col min="15110" max="15361" width="9.140625" style="15"/>
    <col min="15362" max="15362" width="8.140625" style="15" customWidth="1"/>
    <col min="15363" max="15363" width="78.5703125" style="15" customWidth="1"/>
    <col min="15364" max="15364" width="18.5703125" style="15" customWidth="1"/>
    <col min="15365" max="15365" width="7.7109375" style="15" customWidth="1"/>
    <col min="15366" max="15617" width="9.140625" style="15"/>
    <col min="15618" max="15618" width="8.140625" style="15" customWidth="1"/>
    <col min="15619" max="15619" width="78.5703125" style="15" customWidth="1"/>
    <col min="15620" max="15620" width="18.5703125" style="15" customWidth="1"/>
    <col min="15621" max="15621" width="7.7109375" style="15" customWidth="1"/>
    <col min="15622" max="15873" width="9.140625" style="15"/>
    <col min="15874" max="15874" width="8.140625" style="15" customWidth="1"/>
    <col min="15875" max="15875" width="78.5703125" style="15" customWidth="1"/>
    <col min="15876" max="15876" width="18.5703125" style="15" customWidth="1"/>
    <col min="15877" max="15877" width="7.7109375" style="15" customWidth="1"/>
    <col min="15878" max="16129" width="9.140625" style="15"/>
    <col min="16130" max="16130" width="8.140625" style="15" customWidth="1"/>
    <col min="16131" max="16131" width="78.5703125" style="15" customWidth="1"/>
    <col min="16132" max="16132" width="18.5703125" style="15" customWidth="1"/>
    <col min="16133" max="16133" width="7.7109375" style="15" customWidth="1"/>
    <col min="16134" max="16384" width="9.140625" style="15"/>
  </cols>
  <sheetData>
    <row r="1" spans="1:14" ht="15.95" customHeight="1" x14ac:dyDescent="0.25">
      <c r="A1" s="667" t="s">
        <v>81</v>
      </c>
      <c r="B1" s="667"/>
      <c r="C1" s="667"/>
      <c r="D1" s="136"/>
      <c r="E1" s="267"/>
      <c r="F1" s="267"/>
    </row>
    <row r="2" spans="1:14" ht="15.95" customHeight="1" thickBot="1" x14ac:dyDescent="0.3">
      <c r="A2" s="666" t="s">
        <v>82</v>
      </c>
      <c r="B2" s="666"/>
      <c r="C2" s="16"/>
      <c r="D2" s="16"/>
      <c r="E2" s="16"/>
      <c r="F2" s="16"/>
    </row>
    <row r="3" spans="1:14" ht="24.75" thickBot="1" x14ac:dyDescent="0.3">
      <c r="A3" s="17" t="s">
        <v>83</v>
      </c>
      <c r="B3" s="18" t="s">
        <v>84</v>
      </c>
      <c r="C3" s="197" t="s">
        <v>396</v>
      </c>
      <c r="D3" s="197" t="s">
        <v>300</v>
      </c>
      <c r="E3" s="19" t="s">
        <v>405</v>
      </c>
      <c r="F3" s="19" t="s">
        <v>406</v>
      </c>
    </row>
    <row r="4" spans="1:14" s="23" customFormat="1" ht="12" customHeight="1" thickBot="1" x14ac:dyDescent="0.3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  <c r="I4" s="270"/>
      <c r="J4" s="270"/>
      <c r="K4" s="270"/>
      <c r="L4" s="270"/>
      <c r="M4" s="270"/>
      <c r="N4" s="272"/>
    </row>
    <row r="5" spans="1:14" s="26" customFormat="1" ht="12" customHeight="1" thickBot="1" x14ac:dyDescent="0.3">
      <c r="A5" s="24" t="s">
        <v>1</v>
      </c>
      <c r="B5" s="25" t="s">
        <v>306</v>
      </c>
      <c r="C5" s="11"/>
      <c r="D5" s="11"/>
      <c r="E5" s="11"/>
      <c r="F5" s="11"/>
      <c r="I5" s="270"/>
      <c r="J5" s="270"/>
      <c r="K5" s="270"/>
      <c r="L5" s="270"/>
      <c r="M5" s="270"/>
      <c r="N5" s="273"/>
    </row>
    <row r="6" spans="1:14" s="26" customFormat="1" ht="12" customHeight="1" thickBot="1" x14ac:dyDescent="0.3">
      <c r="A6" s="24" t="s">
        <v>7</v>
      </c>
      <c r="B6" s="35" t="s">
        <v>85</v>
      </c>
      <c r="C6" s="11">
        <f>+C7+C8+C9+C10+C11</f>
        <v>64488300</v>
      </c>
      <c r="D6" s="11">
        <f t="shared" ref="D6" si="0">+D7+D8+D9+D10+D11</f>
        <v>76004858</v>
      </c>
      <c r="E6" s="11">
        <f t="shared" ref="E6" si="1">+E7+E8+E9+E10+E11</f>
        <v>76032086</v>
      </c>
      <c r="F6" s="645">
        <f>E6/D6*100</f>
        <v>100.03582402588003</v>
      </c>
      <c r="I6" s="270"/>
      <c r="J6" s="270"/>
      <c r="K6" s="270"/>
      <c r="L6" s="270"/>
      <c r="M6" s="270"/>
      <c r="N6" s="273"/>
    </row>
    <row r="7" spans="1:14" s="26" customFormat="1" ht="12" customHeight="1" x14ac:dyDescent="0.25">
      <c r="A7" s="27" t="s">
        <v>8</v>
      </c>
      <c r="B7" s="28" t="s">
        <v>9</v>
      </c>
      <c r="C7" s="29"/>
      <c r="D7" s="29">
        <v>0</v>
      </c>
      <c r="E7" s="29"/>
      <c r="F7" s="29"/>
      <c r="I7" s="270"/>
      <c r="J7" s="270"/>
      <c r="K7" s="270"/>
      <c r="L7" s="270"/>
      <c r="M7" s="270"/>
      <c r="N7" s="273"/>
    </row>
    <row r="8" spans="1:14" s="26" customFormat="1" ht="12" customHeight="1" x14ac:dyDescent="0.25">
      <c r="A8" s="30" t="s">
        <v>10</v>
      </c>
      <c r="B8" s="31" t="s">
        <v>86</v>
      </c>
      <c r="C8" s="32"/>
      <c r="D8" s="32">
        <v>0</v>
      </c>
      <c r="E8" s="32"/>
      <c r="F8" s="32"/>
      <c r="I8" s="270"/>
      <c r="J8" s="270"/>
      <c r="K8" s="270"/>
      <c r="L8" s="270"/>
      <c r="M8" s="270"/>
      <c r="N8" s="273"/>
    </row>
    <row r="9" spans="1:14" s="26" customFormat="1" ht="12" customHeight="1" x14ac:dyDescent="0.25">
      <c r="A9" s="30" t="s">
        <v>11</v>
      </c>
      <c r="B9" s="31" t="s">
        <v>87</v>
      </c>
      <c r="C9" s="32"/>
      <c r="D9" s="32">
        <v>0</v>
      </c>
      <c r="E9" s="32"/>
      <c r="F9" s="32"/>
      <c r="I9" s="270"/>
      <c r="J9" s="270"/>
      <c r="K9" s="270"/>
      <c r="L9" s="270"/>
      <c r="M9" s="270"/>
      <c r="N9" s="273"/>
    </row>
    <row r="10" spans="1:14" s="26" customFormat="1" ht="12" customHeight="1" x14ac:dyDescent="0.25">
      <c r="A10" s="30" t="s">
        <v>12</v>
      </c>
      <c r="B10" s="31" t="s">
        <v>88</v>
      </c>
      <c r="C10" s="32"/>
      <c r="D10" s="32">
        <v>0</v>
      </c>
      <c r="E10" s="32"/>
      <c r="F10" s="32"/>
      <c r="I10" s="270"/>
      <c r="J10" s="270"/>
      <c r="K10" s="270"/>
      <c r="L10" s="270"/>
      <c r="M10" s="270"/>
      <c r="N10" s="273"/>
    </row>
    <row r="11" spans="1:14" s="26" customFormat="1" ht="12" customHeight="1" x14ac:dyDescent="0.25">
      <c r="A11" s="30" t="s">
        <v>89</v>
      </c>
      <c r="B11" s="31" t="s">
        <v>90</v>
      </c>
      <c r="C11" s="32">
        <v>64488300</v>
      </c>
      <c r="D11" s="32">
        <v>76004858</v>
      </c>
      <c r="E11" s="32">
        <v>76032086</v>
      </c>
      <c r="F11" s="646">
        <f>E11/D11*100</f>
        <v>100.03582402588003</v>
      </c>
      <c r="I11" s="270"/>
      <c r="J11" s="270"/>
      <c r="K11" s="270"/>
      <c r="L11" s="270"/>
      <c r="M11" s="270"/>
      <c r="N11" s="273"/>
    </row>
    <row r="12" spans="1:14" s="26" customFormat="1" ht="12" customHeight="1" thickBot="1" x14ac:dyDescent="0.3">
      <c r="A12" s="33" t="s">
        <v>91</v>
      </c>
      <c r="B12" s="34" t="s">
        <v>92</v>
      </c>
      <c r="C12" s="36"/>
      <c r="D12" s="36">
        <v>0</v>
      </c>
      <c r="E12" s="36"/>
      <c r="F12" s="36"/>
      <c r="I12" s="270"/>
      <c r="J12" s="270"/>
      <c r="K12" s="270"/>
      <c r="L12" s="270"/>
      <c r="M12" s="270"/>
      <c r="N12" s="273"/>
    </row>
    <row r="13" spans="1:14" s="26" customFormat="1" ht="12" customHeight="1" thickBot="1" x14ac:dyDescent="0.3">
      <c r="A13" s="24" t="s">
        <v>13</v>
      </c>
      <c r="B13" s="25" t="s">
        <v>93</v>
      </c>
      <c r="C13" s="11">
        <f>+C14+C15+C16+C17+C18</f>
        <v>0</v>
      </c>
      <c r="D13" s="11">
        <v>0</v>
      </c>
      <c r="E13" s="11">
        <f t="shared" ref="E13:F13" si="2">+E14+E15+E16+E17+E18</f>
        <v>0</v>
      </c>
      <c r="F13" s="11">
        <f t="shared" si="2"/>
        <v>0</v>
      </c>
      <c r="I13" s="270"/>
      <c r="J13" s="270"/>
      <c r="K13" s="270"/>
      <c r="L13" s="270"/>
      <c r="M13" s="270"/>
      <c r="N13" s="273"/>
    </row>
    <row r="14" spans="1:14" s="26" customFormat="1" ht="12" customHeight="1" x14ac:dyDescent="0.25">
      <c r="A14" s="27" t="s">
        <v>94</v>
      </c>
      <c r="B14" s="28" t="s">
        <v>95</v>
      </c>
      <c r="C14" s="29"/>
      <c r="D14" s="29">
        <v>0</v>
      </c>
      <c r="E14" s="29"/>
      <c r="F14" s="29"/>
      <c r="I14" s="270"/>
      <c r="J14" s="270"/>
      <c r="K14" s="270"/>
      <c r="L14" s="270"/>
      <c r="M14" s="270"/>
      <c r="N14" s="273"/>
    </row>
    <row r="15" spans="1:14" s="26" customFormat="1" ht="12" customHeight="1" x14ac:dyDescent="0.25">
      <c r="A15" s="30" t="s">
        <v>96</v>
      </c>
      <c r="B15" s="31" t="s">
        <v>97</v>
      </c>
      <c r="C15" s="32"/>
      <c r="D15" s="32">
        <v>0</v>
      </c>
      <c r="E15" s="32"/>
      <c r="F15" s="32"/>
      <c r="I15" s="270"/>
      <c r="J15" s="270"/>
      <c r="K15" s="270"/>
      <c r="L15" s="270"/>
      <c r="M15" s="270"/>
      <c r="N15" s="273"/>
    </row>
    <row r="16" spans="1:14" s="26" customFormat="1" ht="12" customHeight="1" x14ac:dyDescent="0.25">
      <c r="A16" s="30" t="s">
        <v>98</v>
      </c>
      <c r="B16" s="31" t="s">
        <v>99</v>
      </c>
      <c r="C16" s="32"/>
      <c r="D16" s="32">
        <v>0</v>
      </c>
      <c r="E16" s="32"/>
      <c r="F16" s="32"/>
      <c r="I16" s="270"/>
      <c r="J16" s="270"/>
      <c r="K16" s="270"/>
      <c r="L16" s="270"/>
      <c r="M16" s="270"/>
      <c r="N16" s="273"/>
    </row>
    <row r="17" spans="1:14" s="26" customFormat="1" ht="12" customHeight="1" x14ac:dyDescent="0.25">
      <c r="A17" s="30" t="s">
        <v>100</v>
      </c>
      <c r="B17" s="31" t="s">
        <v>101</v>
      </c>
      <c r="C17" s="32"/>
      <c r="D17" s="32">
        <v>0</v>
      </c>
      <c r="E17" s="32"/>
      <c r="F17" s="32"/>
      <c r="I17" s="270"/>
      <c r="J17" s="270"/>
      <c r="K17" s="270"/>
      <c r="L17" s="270"/>
      <c r="M17" s="270"/>
      <c r="N17" s="273"/>
    </row>
    <row r="18" spans="1:14" s="26" customFormat="1" ht="12" customHeight="1" x14ac:dyDescent="0.25">
      <c r="A18" s="30" t="s">
        <v>102</v>
      </c>
      <c r="B18" s="31" t="s">
        <v>103</v>
      </c>
      <c r="C18" s="32"/>
      <c r="D18" s="32">
        <v>0</v>
      </c>
      <c r="E18" s="32"/>
      <c r="F18" s="32"/>
      <c r="I18" s="270"/>
      <c r="J18" s="270"/>
      <c r="K18" s="270"/>
      <c r="L18" s="270"/>
      <c r="M18" s="270"/>
      <c r="N18" s="273"/>
    </row>
    <row r="19" spans="1:14" s="26" customFormat="1" ht="12" customHeight="1" thickBot="1" x14ac:dyDescent="0.3">
      <c r="A19" s="33" t="s">
        <v>104</v>
      </c>
      <c r="B19" s="34" t="s">
        <v>105</v>
      </c>
      <c r="C19" s="36"/>
      <c r="D19" s="36">
        <v>0</v>
      </c>
      <c r="E19" s="36"/>
      <c r="F19" s="36"/>
      <c r="I19" s="270"/>
      <c r="J19" s="270"/>
      <c r="K19" s="270"/>
      <c r="L19" s="270"/>
      <c r="M19" s="270"/>
      <c r="N19" s="273"/>
    </row>
    <row r="20" spans="1:14" s="26" customFormat="1" ht="12" customHeight="1" thickBot="1" x14ac:dyDescent="0.3">
      <c r="A20" s="24" t="s">
        <v>106</v>
      </c>
      <c r="B20" s="25" t="s">
        <v>14</v>
      </c>
      <c r="C20" s="14">
        <f>+C21+C24+C25+C26</f>
        <v>0</v>
      </c>
      <c r="D20" s="14">
        <v>0</v>
      </c>
      <c r="E20" s="14">
        <f t="shared" ref="E20:F20" si="3">+E21+E24+E25+E26</f>
        <v>0</v>
      </c>
      <c r="F20" s="14">
        <f t="shared" si="3"/>
        <v>0</v>
      </c>
      <c r="I20" s="270"/>
      <c r="J20" s="270"/>
      <c r="K20" s="270"/>
      <c r="L20" s="270"/>
      <c r="M20" s="270"/>
      <c r="N20" s="273"/>
    </row>
    <row r="21" spans="1:14" s="26" customFormat="1" ht="12" hidden="1" customHeight="1" x14ac:dyDescent="0.25">
      <c r="A21" s="27" t="s">
        <v>16</v>
      </c>
      <c r="B21" s="28" t="s">
        <v>107</v>
      </c>
      <c r="C21" s="37">
        <f>+C22+C23</f>
        <v>0</v>
      </c>
      <c r="D21" s="37">
        <v>0</v>
      </c>
      <c r="E21" s="37">
        <f t="shared" ref="E21:F21" si="4">+E22+E23</f>
        <v>0</v>
      </c>
      <c r="F21" s="37">
        <f t="shared" si="4"/>
        <v>0</v>
      </c>
      <c r="I21" s="270"/>
      <c r="J21" s="270"/>
      <c r="K21" s="270"/>
      <c r="L21" s="270"/>
      <c r="M21" s="270"/>
      <c r="N21" s="273"/>
    </row>
    <row r="22" spans="1:14" s="26" customFormat="1" ht="12" hidden="1" customHeight="1" x14ac:dyDescent="0.25">
      <c r="A22" s="30" t="s">
        <v>108</v>
      </c>
      <c r="B22" s="31" t="s">
        <v>109</v>
      </c>
      <c r="C22" s="32"/>
      <c r="D22" s="32"/>
      <c r="E22" s="32"/>
      <c r="F22" s="32"/>
      <c r="I22" s="270"/>
      <c r="J22" s="270"/>
      <c r="K22" s="270"/>
      <c r="L22" s="270"/>
      <c r="M22" s="270"/>
      <c r="N22" s="273"/>
    </row>
    <row r="23" spans="1:14" s="26" customFormat="1" ht="12" hidden="1" customHeight="1" x14ac:dyDescent="0.25">
      <c r="A23" s="30" t="s">
        <v>110</v>
      </c>
      <c r="B23" s="31" t="s">
        <v>111</v>
      </c>
      <c r="C23" s="32"/>
      <c r="D23" s="32"/>
      <c r="E23" s="32"/>
      <c r="F23" s="32"/>
      <c r="I23" s="270"/>
      <c r="J23" s="270"/>
      <c r="K23" s="270"/>
      <c r="L23" s="270"/>
      <c r="M23" s="270"/>
      <c r="N23" s="273"/>
    </row>
    <row r="24" spans="1:14" s="26" customFormat="1" ht="12" hidden="1" customHeight="1" x14ac:dyDescent="0.25">
      <c r="A24" s="30" t="s">
        <v>17</v>
      </c>
      <c r="B24" s="31" t="s">
        <v>112</v>
      </c>
      <c r="C24" s="32"/>
      <c r="D24" s="32"/>
      <c r="E24" s="32"/>
      <c r="F24" s="32"/>
      <c r="I24" s="270"/>
      <c r="J24" s="270"/>
      <c r="K24" s="270"/>
      <c r="L24" s="270"/>
      <c r="M24" s="270"/>
      <c r="N24" s="273"/>
    </row>
    <row r="25" spans="1:14" s="26" customFormat="1" ht="12" hidden="1" customHeight="1" x14ac:dyDescent="0.25">
      <c r="A25" s="30" t="s">
        <v>18</v>
      </c>
      <c r="B25" s="31" t="s">
        <v>113</v>
      </c>
      <c r="C25" s="32"/>
      <c r="D25" s="32"/>
      <c r="E25" s="32"/>
      <c r="F25" s="32"/>
      <c r="I25" s="270"/>
      <c r="J25" s="270"/>
      <c r="K25" s="270"/>
      <c r="L25" s="270"/>
      <c r="M25" s="270"/>
      <c r="N25" s="273"/>
    </row>
    <row r="26" spans="1:14" s="26" customFormat="1" ht="12" hidden="1" customHeight="1" thickBot="1" x14ac:dyDescent="0.3">
      <c r="A26" s="33" t="s">
        <v>114</v>
      </c>
      <c r="B26" s="34" t="s">
        <v>115</v>
      </c>
      <c r="C26" s="36"/>
      <c r="D26" s="36"/>
      <c r="E26" s="36"/>
      <c r="F26" s="36"/>
      <c r="I26" s="270"/>
      <c r="J26" s="270"/>
      <c r="K26" s="270"/>
      <c r="L26" s="270"/>
      <c r="M26" s="270"/>
      <c r="N26" s="273"/>
    </row>
    <row r="27" spans="1:14" s="26" customFormat="1" ht="12" customHeight="1" thickBot="1" x14ac:dyDescent="0.3">
      <c r="A27" s="24" t="s">
        <v>19</v>
      </c>
      <c r="B27" s="25" t="s">
        <v>116</v>
      </c>
      <c r="C27" s="11">
        <f>SUM(C28:C38)</f>
        <v>34408000</v>
      </c>
      <c r="D27" s="11">
        <f t="shared" ref="D27" si="5">SUM(D28:D38)</f>
        <v>35648865</v>
      </c>
      <c r="E27" s="11">
        <f t="shared" ref="E27" si="6">SUM(E28:E38)</f>
        <v>36322544</v>
      </c>
      <c r="F27" s="645">
        <f>E27/D27*100</f>
        <v>101.88976282975628</v>
      </c>
      <c r="I27" s="270"/>
      <c r="J27" s="270"/>
      <c r="K27" s="270"/>
      <c r="L27" s="270"/>
      <c r="M27" s="270"/>
      <c r="N27" s="273"/>
    </row>
    <row r="28" spans="1:14" s="26" customFormat="1" ht="12" customHeight="1" x14ac:dyDescent="0.25">
      <c r="A28" s="27" t="s">
        <v>20</v>
      </c>
      <c r="B28" s="28" t="s">
        <v>117</v>
      </c>
      <c r="C28" s="29"/>
      <c r="D28" s="29">
        <v>0</v>
      </c>
      <c r="E28" s="29"/>
      <c r="F28" s="29"/>
      <c r="I28" s="270"/>
      <c r="J28" s="270"/>
      <c r="K28" s="270"/>
      <c r="L28" s="270"/>
      <c r="M28" s="270"/>
      <c r="N28" s="273"/>
    </row>
    <row r="29" spans="1:14" s="26" customFormat="1" ht="12" customHeight="1" x14ac:dyDescent="0.25">
      <c r="A29" s="30" t="s">
        <v>22</v>
      </c>
      <c r="B29" s="31" t="s">
        <v>118</v>
      </c>
      <c r="C29" s="32"/>
      <c r="D29" s="32">
        <v>11325000</v>
      </c>
      <c r="E29" s="32">
        <v>11397827</v>
      </c>
      <c r="F29" s="646">
        <f>E29/D29*100</f>
        <v>100.64306401766004</v>
      </c>
      <c r="I29" s="270"/>
      <c r="J29" s="270"/>
      <c r="K29" s="270"/>
      <c r="L29" s="270"/>
      <c r="M29" s="270"/>
      <c r="N29" s="273"/>
    </row>
    <row r="30" spans="1:14" s="26" customFormat="1" ht="12" customHeight="1" x14ac:dyDescent="0.25">
      <c r="A30" s="30" t="s">
        <v>24</v>
      </c>
      <c r="B30" s="31" t="s">
        <v>119</v>
      </c>
      <c r="C30" s="32"/>
      <c r="D30" s="32">
        <v>0</v>
      </c>
      <c r="E30" s="32"/>
      <c r="F30" s="32"/>
      <c r="I30" s="270"/>
      <c r="J30" s="270"/>
      <c r="K30" s="270"/>
      <c r="L30" s="270"/>
      <c r="M30" s="270"/>
      <c r="N30" s="273"/>
    </row>
    <row r="31" spans="1:14" s="26" customFormat="1" ht="12" customHeight="1" x14ac:dyDescent="0.25">
      <c r="A31" s="30" t="s">
        <v>120</v>
      </c>
      <c r="B31" s="31" t="s">
        <v>121</v>
      </c>
      <c r="C31" s="32"/>
      <c r="D31" s="32">
        <v>0</v>
      </c>
      <c r="E31" s="32"/>
      <c r="F31" s="32"/>
      <c r="I31" s="270"/>
      <c r="J31" s="270"/>
      <c r="K31" s="270"/>
      <c r="L31" s="270"/>
      <c r="M31" s="270"/>
      <c r="N31" s="273"/>
    </row>
    <row r="32" spans="1:14" s="26" customFormat="1" ht="12" customHeight="1" x14ac:dyDescent="0.25">
      <c r="A32" s="30" t="s">
        <v>122</v>
      </c>
      <c r="B32" s="31" t="s">
        <v>123</v>
      </c>
      <c r="C32" s="32"/>
      <c r="D32" s="32">
        <v>23009000</v>
      </c>
      <c r="E32" s="32">
        <v>23628408</v>
      </c>
      <c r="F32" s="646">
        <f t="shared" ref="F32:F33" si="7">E32/D32*100</f>
        <v>102.69202485983746</v>
      </c>
      <c r="I32" s="270"/>
      <c r="J32" s="270"/>
      <c r="K32" s="270"/>
      <c r="L32" s="270"/>
      <c r="M32" s="270"/>
      <c r="N32" s="273"/>
    </row>
    <row r="33" spans="1:14" s="26" customFormat="1" ht="12" customHeight="1" x14ac:dyDescent="0.25">
      <c r="A33" s="30" t="s">
        <v>124</v>
      </c>
      <c r="B33" s="31" t="s">
        <v>125</v>
      </c>
      <c r="C33" s="32"/>
      <c r="D33" s="32">
        <v>74000</v>
      </c>
      <c r="E33" s="32">
        <v>39579</v>
      </c>
      <c r="F33" s="646">
        <f t="shared" si="7"/>
        <v>53.485135135135131</v>
      </c>
      <c r="I33" s="270"/>
      <c r="J33" s="270"/>
      <c r="K33" s="270"/>
      <c r="L33" s="270"/>
      <c r="M33" s="270"/>
      <c r="N33" s="273"/>
    </row>
    <row r="34" spans="1:14" s="26" customFormat="1" ht="12" customHeight="1" x14ac:dyDescent="0.25">
      <c r="A34" s="30" t="s">
        <v>126</v>
      </c>
      <c r="B34" s="31" t="s">
        <v>127</v>
      </c>
      <c r="C34" s="32"/>
      <c r="D34" s="32">
        <v>0</v>
      </c>
      <c r="E34" s="32"/>
      <c r="F34" s="32"/>
      <c r="I34" s="270"/>
      <c r="J34" s="270"/>
      <c r="K34" s="270"/>
      <c r="L34" s="270"/>
      <c r="M34" s="270"/>
      <c r="N34" s="273"/>
    </row>
    <row r="35" spans="1:14" s="26" customFormat="1" ht="12" customHeight="1" x14ac:dyDescent="0.25">
      <c r="A35" s="30" t="s">
        <v>128</v>
      </c>
      <c r="B35" s="31" t="s">
        <v>129</v>
      </c>
      <c r="C35" s="32"/>
      <c r="D35" s="32">
        <v>0</v>
      </c>
      <c r="E35" s="32"/>
      <c r="F35" s="32"/>
      <c r="I35" s="270"/>
      <c r="J35" s="270"/>
      <c r="K35" s="270"/>
      <c r="L35" s="270"/>
      <c r="M35" s="270"/>
      <c r="N35" s="273"/>
    </row>
    <row r="36" spans="1:14" s="26" customFormat="1" ht="12" customHeight="1" x14ac:dyDescent="0.25">
      <c r="A36" s="30" t="s">
        <v>130</v>
      </c>
      <c r="B36" s="31" t="s">
        <v>131</v>
      </c>
      <c r="C36" s="38"/>
      <c r="D36" s="38">
        <v>0</v>
      </c>
      <c r="E36" s="38"/>
      <c r="F36" s="38"/>
      <c r="I36" s="270"/>
      <c r="J36" s="270"/>
      <c r="K36" s="270"/>
      <c r="L36" s="270"/>
      <c r="M36" s="270"/>
      <c r="N36" s="273"/>
    </row>
    <row r="37" spans="1:14" s="26" customFormat="1" ht="12" customHeight="1" x14ac:dyDescent="0.25">
      <c r="A37" s="236" t="s">
        <v>132</v>
      </c>
      <c r="B37" s="237" t="s">
        <v>379</v>
      </c>
      <c r="C37" s="39"/>
      <c r="D37" s="39">
        <v>0</v>
      </c>
      <c r="E37" s="39"/>
      <c r="F37" s="39"/>
      <c r="I37" s="270"/>
      <c r="J37" s="270"/>
      <c r="K37" s="270"/>
      <c r="L37" s="270"/>
      <c r="M37" s="270"/>
      <c r="N37" s="273"/>
    </row>
    <row r="38" spans="1:14" s="26" customFormat="1" ht="12" customHeight="1" thickBot="1" x14ac:dyDescent="0.3">
      <c r="A38" s="236" t="s">
        <v>380</v>
      </c>
      <c r="B38" s="238" t="s">
        <v>133</v>
      </c>
      <c r="C38" s="39">
        <v>34408000</v>
      </c>
      <c r="D38" s="39">
        <v>1240865</v>
      </c>
      <c r="E38" s="39">
        <v>1256730</v>
      </c>
      <c r="F38" s="647">
        <f>E38/D38*100</f>
        <v>101.27854359660398</v>
      </c>
      <c r="I38" s="270"/>
      <c r="J38" s="270"/>
      <c r="K38" s="270"/>
      <c r="L38" s="270"/>
      <c r="M38" s="270"/>
      <c r="N38" s="273"/>
    </row>
    <row r="39" spans="1:14" s="26" customFormat="1" ht="12" customHeight="1" thickBot="1" x14ac:dyDescent="0.3">
      <c r="A39" s="24" t="s">
        <v>26</v>
      </c>
      <c r="B39" s="25" t="s">
        <v>134</v>
      </c>
      <c r="C39" s="11">
        <f>SUM(C40:C44)</f>
        <v>0</v>
      </c>
      <c r="D39" s="11">
        <v>0</v>
      </c>
      <c r="E39" s="11">
        <f t="shared" ref="E39:F39" si="8">SUM(E40:E44)</f>
        <v>0</v>
      </c>
      <c r="F39" s="11">
        <f t="shared" si="8"/>
        <v>0</v>
      </c>
      <c r="I39" s="270"/>
      <c r="J39" s="270"/>
      <c r="K39" s="270"/>
      <c r="L39" s="270"/>
      <c r="M39" s="270"/>
      <c r="N39" s="273"/>
    </row>
    <row r="40" spans="1:14" s="26" customFormat="1" ht="12" customHeight="1" x14ac:dyDescent="0.25">
      <c r="A40" s="27" t="s">
        <v>52</v>
      </c>
      <c r="B40" s="28" t="s">
        <v>21</v>
      </c>
      <c r="C40" s="40"/>
      <c r="D40" s="40">
        <v>0</v>
      </c>
      <c r="E40" s="40"/>
      <c r="F40" s="40"/>
      <c r="I40" s="270"/>
      <c r="J40" s="270"/>
      <c r="K40" s="270"/>
      <c r="L40" s="270"/>
      <c r="M40" s="270"/>
      <c r="N40" s="273"/>
    </row>
    <row r="41" spans="1:14" s="26" customFormat="1" ht="12" customHeight="1" x14ac:dyDescent="0.25">
      <c r="A41" s="30" t="s">
        <v>54</v>
      </c>
      <c r="B41" s="31" t="s">
        <v>23</v>
      </c>
      <c r="C41" s="38"/>
      <c r="D41" s="38">
        <v>0</v>
      </c>
      <c r="E41" s="38"/>
      <c r="F41" s="38"/>
      <c r="I41" s="270"/>
      <c r="J41" s="270"/>
      <c r="K41" s="270"/>
      <c r="L41" s="270"/>
      <c r="M41" s="270"/>
      <c r="N41" s="273"/>
    </row>
    <row r="42" spans="1:14" s="26" customFormat="1" ht="12" customHeight="1" x14ac:dyDescent="0.25">
      <c r="A42" s="30" t="s">
        <v>56</v>
      </c>
      <c r="B42" s="31" t="s">
        <v>25</v>
      </c>
      <c r="C42" s="38"/>
      <c r="D42" s="38">
        <v>0</v>
      </c>
      <c r="E42" s="38"/>
      <c r="F42" s="38"/>
      <c r="I42" s="270"/>
      <c r="J42" s="270"/>
      <c r="K42" s="270"/>
      <c r="L42" s="270"/>
      <c r="M42" s="270"/>
      <c r="N42" s="273"/>
    </row>
    <row r="43" spans="1:14" s="26" customFormat="1" ht="12" customHeight="1" x14ac:dyDescent="0.25">
      <c r="A43" s="30" t="s">
        <v>58</v>
      </c>
      <c r="B43" s="31" t="s">
        <v>135</v>
      </c>
      <c r="C43" s="38"/>
      <c r="D43" s="38">
        <v>0</v>
      </c>
      <c r="E43" s="38"/>
      <c r="F43" s="38"/>
      <c r="I43" s="270"/>
      <c r="J43" s="270"/>
      <c r="K43" s="270"/>
      <c r="L43" s="270"/>
      <c r="M43" s="270"/>
      <c r="N43" s="273"/>
    </row>
    <row r="44" spans="1:14" s="26" customFormat="1" ht="12" customHeight="1" thickBot="1" x14ac:dyDescent="0.3">
      <c r="A44" s="33" t="s">
        <v>136</v>
      </c>
      <c r="B44" s="34" t="s">
        <v>137</v>
      </c>
      <c r="C44" s="39"/>
      <c r="D44" s="39">
        <v>0</v>
      </c>
      <c r="E44" s="39"/>
      <c r="F44" s="39"/>
      <c r="I44" s="270"/>
      <c r="J44" s="270"/>
      <c r="K44" s="270"/>
      <c r="L44" s="270"/>
      <c r="M44" s="270"/>
      <c r="N44" s="273"/>
    </row>
    <row r="45" spans="1:14" s="26" customFormat="1" ht="12" customHeight="1" thickBot="1" x14ac:dyDescent="0.3">
      <c r="A45" s="24" t="s">
        <v>138</v>
      </c>
      <c r="B45" s="25" t="s">
        <v>139</v>
      </c>
      <c r="C45" s="11">
        <f>SUM(C46:C48)</f>
        <v>0</v>
      </c>
      <c r="D45" s="11">
        <v>0</v>
      </c>
      <c r="E45" s="11">
        <f t="shared" ref="E45:F45" si="9">SUM(E46:E48)</f>
        <v>0</v>
      </c>
      <c r="F45" s="11">
        <f t="shared" si="9"/>
        <v>0</v>
      </c>
      <c r="I45" s="270"/>
      <c r="J45" s="270"/>
      <c r="K45" s="270"/>
      <c r="L45" s="270"/>
      <c r="M45" s="270"/>
      <c r="N45" s="273"/>
    </row>
    <row r="46" spans="1:14" s="26" customFormat="1" ht="12" customHeight="1" x14ac:dyDescent="0.25">
      <c r="A46" s="27" t="s">
        <v>61</v>
      </c>
      <c r="B46" s="28" t="s">
        <v>140</v>
      </c>
      <c r="C46" s="29"/>
      <c r="D46" s="29">
        <v>0</v>
      </c>
      <c r="E46" s="29"/>
      <c r="F46" s="29"/>
      <c r="I46" s="270"/>
      <c r="J46" s="270"/>
      <c r="K46" s="270"/>
      <c r="L46" s="270"/>
      <c r="M46" s="270"/>
      <c r="N46" s="273"/>
    </row>
    <row r="47" spans="1:14" s="26" customFormat="1" ht="12" customHeight="1" x14ac:dyDescent="0.25">
      <c r="A47" s="30" t="s">
        <v>63</v>
      </c>
      <c r="B47" s="31" t="s">
        <v>141</v>
      </c>
      <c r="C47" s="32"/>
      <c r="D47" s="32">
        <v>0</v>
      </c>
      <c r="E47" s="32"/>
      <c r="F47" s="32"/>
      <c r="I47" s="270"/>
      <c r="J47" s="270"/>
      <c r="K47" s="270"/>
      <c r="L47" s="270"/>
      <c r="M47" s="270"/>
      <c r="N47" s="273"/>
    </row>
    <row r="48" spans="1:14" s="26" customFormat="1" ht="12" customHeight="1" x14ac:dyDescent="0.25">
      <c r="A48" s="30" t="s">
        <v>65</v>
      </c>
      <c r="B48" s="31" t="s">
        <v>142</v>
      </c>
      <c r="C48" s="32"/>
      <c r="D48" s="32">
        <v>0</v>
      </c>
      <c r="E48" s="32"/>
      <c r="F48" s="32"/>
      <c r="I48" s="270"/>
      <c r="J48" s="270"/>
      <c r="K48" s="270"/>
      <c r="L48" s="270"/>
      <c r="M48" s="270"/>
      <c r="N48" s="273"/>
    </row>
    <row r="49" spans="1:14" s="26" customFormat="1" ht="12" customHeight="1" thickBot="1" x14ac:dyDescent="0.3">
      <c r="A49" s="33" t="s">
        <v>67</v>
      </c>
      <c r="B49" s="34" t="s">
        <v>143</v>
      </c>
      <c r="C49" s="36"/>
      <c r="D49" s="36">
        <v>0</v>
      </c>
      <c r="E49" s="36"/>
      <c r="F49" s="36"/>
      <c r="I49" s="270"/>
      <c r="J49" s="270"/>
      <c r="K49" s="270"/>
      <c r="L49" s="270"/>
      <c r="M49" s="270"/>
      <c r="N49" s="273"/>
    </row>
    <row r="50" spans="1:14" s="26" customFormat="1" ht="12" customHeight="1" thickBot="1" x14ac:dyDescent="0.3">
      <c r="A50" s="24" t="s">
        <v>30</v>
      </c>
      <c r="B50" s="35" t="s">
        <v>144</v>
      </c>
      <c r="C50" s="11">
        <f>SUM(C51:C53)</f>
        <v>0</v>
      </c>
      <c r="D50" s="11">
        <v>0</v>
      </c>
      <c r="E50" s="11">
        <f t="shared" ref="E50:F50" si="10">SUM(E51:E53)</f>
        <v>0</v>
      </c>
      <c r="F50" s="11">
        <f t="shared" si="10"/>
        <v>0</v>
      </c>
      <c r="I50" s="270"/>
      <c r="J50" s="270"/>
      <c r="K50" s="270"/>
      <c r="L50" s="270"/>
      <c r="M50" s="270"/>
      <c r="N50" s="273"/>
    </row>
    <row r="51" spans="1:14" s="26" customFormat="1" ht="12" customHeight="1" x14ac:dyDescent="0.25">
      <c r="A51" s="27" t="s">
        <v>70</v>
      </c>
      <c r="B51" s="28" t="s">
        <v>145</v>
      </c>
      <c r="C51" s="38"/>
      <c r="D51" s="38">
        <v>0</v>
      </c>
      <c r="E51" s="38"/>
      <c r="F51" s="38"/>
      <c r="I51" s="270"/>
      <c r="J51" s="270"/>
      <c r="K51" s="270"/>
      <c r="L51" s="270"/>
      <c r="M51" s="270"/>
      <c r="N51" s="273"/>
    </row>
    <row r="52" spans="1:14" s="26" customFormat="1" ht="12" customHeight="1" x14ac:dyDescent="0.25">
      <c r="A52" s="30" t="s">
        <v>72</v>
      </c>
      <c r="B52" s="31" t="s">
        <v>146</v>
      </c>
      <c r="C52" s="38"/>
      <c r="D52" s="38">
        <v>0</v>
      </c>
      <c r="E52" s="38"/>
      <c r="F52" s="38"/>
      <c r="I52" s="270"/>
      <c r="J52" s="270"/>
      <c r="K52" s="270"/>
      <c r="L52" s="270"/>
      <c r="M52" s="270"/>
      <c r="N52" s="273"/>
    </row>
    <row r="53" spans="1:14" s="26" customFormat="1" ht="12" customHeight="1" x14ac:dyDescent="0.25">
      <c r="A53" s="30" t="s">
        <v>74</v>
      </c>
      <c r="B53" s="31" t="s">
        <v>147</v>
      </c>
      <c r="C53" s="38"/>
      <c r="D53" s="38">
        <v>0</v>
      </c>
      <c r="E53" s="38"/>
      <c r="F53" s="38"/>
      <c r="I53" s="270"/>
      <c r="J53" s="270"/>
      <c r="K53" s="270"/>
      <c r="L53" s="270"/>
      <c r="M53" s="270"/>
      <c r="N53" s="273"/>
    </row>
    <row r="54" spans="1:14" s="26" customFormat="1" ht="12" customHeight="1" thickBot="1" x14ac:dyDescent="0.3">
      <c r="A54" s="33" t="s">
        <v>76</v>
      </c>
      <c r="B54" s="34" t="s">
        <v>148</v>
      </c>
      <c r="C54" s="38"/>
      <c r="D54" s="38">
        <v>0</v>
      </c>
      <c r="E54" s="38"/>
      <c r="F54" s="38"/>
      <c r="I54" s="270"/>
      <c r="J54" s="270"/>
      <c r="K54" s="270"/>
      <c r="L54" s="270"/>
      <c r="M54" s="270"/>
      <c r="N54" s="273"/>
    </row>
    <row r="55" spans="1:14" s="26" customFormat="1" ht="12" customHeight="1" thickBot="1" x14ac:dyDescent="0.3">
      <c r="A55" s="24" t="s">
        <v>31</v>
      </c>
      <c r="B55" s="25" t="s">
        <v>149</v>
      </c>
      <c r="C55" s="14">
        <f t="shared" ref="C55" si="11">+C5+C6+C13+C20+C27+C39+C45+C50</f>
        <v>98896300</v>
      </c>
      <c r="D55" s="14">
        <f t="shared" ref="D55:E55" si="12">+D5+D6+D13+D20+D27+D39+D45+D50</f>
        <v>111653723</v>
      </c>
      <c r="E55" s="14">
        <f t="shared" si="12"/>
        <v>112354630</v>
      </c>
      <c r="F55" s="648">
        <f>E55/D55*100</f>
        <v>100.62775067518348</v>
      </c>
      <c r="I55" s="270"/>
      <c r="J55" s="270"/>
      <c r="K55" s="270"/>
      <c r="L55" s="270"/>
      <c r="M55" s="270"/>
      <c r="N55" s="273"/>
    </row>
    <row r="56" spans="1:14" s="26" customFormat="1" ht="12" customHeight="1" thickBot="1" x14ac:dyDescent="0.3">
      <c r="A56" s="41" t="s">
        <v>150</v>
      </c>
      <c r="B56" s="35" t="s">
        <v>151</v>
      </c>
      <c r="C56" s="11">
        <f>SUM(C57:C59)</f>
        <v>0</v>
      </c>
      <c r="D56" s="11">
        <f t="shared" ref="D56:F56" si="13">SUM(D57:D59)</f>
        <v>0</v>
      </c>
      <c r="E56" s="11">
        <f t="shared" si="13"/>
        <v>0</v>
      </c>
      <c r="F56" s="11">
        <f t="shared" si="13"/>
        <v>0</v>
      </c>
      <c r="I56" s="270"/>
      <c r="J56" s="270"/>
      <c r="K56" s="270"/>
      <c r="L56" s="270"/>
      <c r="M56" s="270"/>
      <c r="N56" s="273"/>
    </row>
    <row r="57" spans="1:14" s="26" customFormat="1" ht="12" customHeight="1" x14ac:dyDescent="0.25">
      <c r="A57" s="27" t="s">
        <v>152</v>
      </c>
      <c r="B57" s="28" t="s">
        <v>153</v>
      </c>
      <c r="C57" s="38"/>
      <c r="D57" s="38">
        <v>0</v>
      </c>
      <c r="E57" s="38"/>
      <c r="F57" s="38"/>
      <c r="I57" s="270"/>
      <c r="J57" s="270"/>
      <c r="K57" s="270"/>
      <c r="L57" s="270"/>
      <c r="M57" s="270"/>
      <c r="N57" s="273"/>
    </row>
    <row r="58" spans="1:14" s="26" customFormat="1" ht="12" customHeight="1" x14ac:dyDescent="0.25">
      <c r="A58" s="30" t="s">
        <v>154</v>
      </c>
      <c r="B58" s="31" t="s">
        <v>155</v>
      </c>
      <c r="C58" s="38"/>
      <c r="D58" s="38">
        <v>0</v>
      </c>
      <c r="E58" s="38"/>
      <c r="F58" s="38"/>
      <c r="I58" s="270"/>
      <c r="J58" s="270"/>
      <c r="K58" s="270"/>
      <c r="L58" s="270"/>
      <c r="M58" s="270"/>
      <c r="N58" s="273"/>
    </row>
    <row r="59" spans="1:14" s="26" customFormat="1" ht="12" customHeight="1" thickBot="1" x14ac:dyDescent="0.3">
      <c r="A59" s="33" t="s">
        <v>156</v>
      </c>
      <c r="B59" s="42" t="s">
        <v>157</v>
      </c>
      <c r="C59" s="38"/>
      <c r="D59" s="38">
        <v>0</v>
      </c>
      <c r="E59" s="38"/>
      <c r="F59" s="38"/>
      <c r="I59" s="270"/>
      <c r="J59" s="270"/>
      <c r="K59" s="270"/>
      <c r="L59" s="270"/>
      <c r="M59" s="270"/>
      <c r="N59" s="273"/>
    </row>
    <row r="60" spans="1:14" s="26" customFormat="1" ht="12" customHeight="1" thickBot="1" x14ac:dyDescent="0.3">
      <c r="A60" s="41" t="s">
        <v>158</v>
      </c>
      <c r="B60" s="35" t="s">
        <v>159</v>
      </c>
      <c r="C60" s="11">
        <f>SUM(C61:C64)</f>
        <v>0</v>
      </c>
      <c r="D60" s="11">
        <v>0</v>
      </c>
      <c r="E60" s="11">
        <f t="shared" ref="E60:F60" si="14">SUM(E61:E64)</f>
        <v>0</v>
      </c>
      <c r="F60" s="11">
        <f t="shared" si="14"/>
        <v>0</v>
      </c>
      <c r="I60" s="270"/>
      <c r="J60" s="270"/>
      <c r="K60" s="270"/>
      <c r="L60" s="270"/>
      <c r="M60" s="270"/>
      <c r="N60" s="273"/>
    </row>
    <row r="61" spans="1:14" s="26" customFormat="1" ht="12" customHeight="1" x14ac:dyDescent="0.25">
      <c r="A61" s="27" t="s">
        <v>160</v>
      </c>
      <c r="B61" s="28" t="s">
        <v>161</v>
      </c>
      <c r="C61" s="38"/>
      <c r="D61" s="38">
        <v>0</v>
      </c>
      <c r="E61" s="38"/>
      <c r="F61" s="38"/>
      <c r="I61" s="270"/>
      <c r="J61" s="270"/>
      <c r="K61" s="270"/>
      <c r="L61" s="270"/>
      <c r="M61" s="270"/>
      <c r="N61" s="273"/>
    </row>
    <row r="62" spans="1:14" s="26" customFormat="1" ht="12" customHeight="1" x14ac:dyDescent="0.25">
      <c r="A62" s="30" t="s">
        <v>162</v>
      </c>
      <c r="B62" s="31" t="s">
        <v>163</v>
      </c>
      <c r="C62" s="38"/>
      <c r="D62" s="38">
        <v>0</v>
      </c>
      <c r="E62" s="38"/>
      <c r="F62" s="38"/>
      <c r="I62" s="270"/>
      <c r="J62" s="270"/>
      <c r="K62" s="270"/>
      <c r="L62" s="270"/>
      <c r="M62" s="270"/>
      <c r="N62" s="273"/>
    </row>
    <row r="63" spans="1:14" s="26" customFormat="1" ht="12" customHeight="1" x14ac:dyDescent="0.25">
      <c r="A63" s="30" t="s">
        <v>164</v>
      </c>
      <c r="B63" s="31" t="s">
        <v>165</v>
      </c>
      <c r="C63" s="38"/>
      <c r="D63" s="38">
        <v>0</v>
      </c>
      <c r="E63" s="38"/>
      <c r="F63" s="38"/>
      <c r="I63" s="270"/>
      <c r="J63" s="270"/>
      <c r="K63" s="270"/>
      <c r="L63" s="270"/>
      <c r="M63" s="270"/>
      <c r="N63" s="273"/>
    </row>
    <row r="64" spans="1:14" s="26" customFormat="1" ht="12" customHeight="1" thickBot="1" x14ac:dyDescent="0.3">
      <c r="A64" s="33" t="s">
        <v>166</v>
      </c>
      <c r="B64" s="34" t="s">
        <v>167</v>
      </c>
      <c r="C64" s="38"/>
      <c r="D64" s="38">
        <v>0</v>
      </c>
      <c r="E64" s="38"/>
      <c r="F64" s="38"/>
      <c r="I64" s="270"/>
      <c r="J64" s="270"/>
      <c r="K64" s="270"/>
      <c r="L64" s="270"/>
      <c r="M64" s="270"/>
      <c r="N64" s="273"/>
    </row>
    <row r="65" spans="1:14" s="26" customFormat="1" ht="12" customHeight="1" thickBot="1" x14ac:dyDescent="0.3">
      <c r="A65" s="41" t="s">
        <v>168</v>
      </c>
      <c r="B65" s="35" t="s">
        <v>169</v>
      </c>
      <c r="C65" s="11">
        <f>SUM(C66:C67)</f>
        <v>7966471</v>
      </c>
      <c r="D65" s="11">
        <f t="shared" ref="D65" si="15">SUM(D66:D67)</f>
        <v>7966471</v>
      </c>
      <c r="E65" s="11">
        <f t="shared" ref="E65" si="16">SUM(E66:E67)</f>
        <v>3638421</v>
      </c>
      <c r="F65" s="645">
        <f t="shared" ref="F65:F66" si="17">E65/D65*100</f>
        <v>45.671678212347729</v>
      </c>
      <c r="I65" s="270"/>
      <c r="J65" s="270"/>
      <c r="K65" s="270"/>
      <c r="L65" s="270"/>
      <c r="M65" s="270"/>
      <c r="N65" s="273"/>
    </row>
    <row r="66" spans="1:14" s="26" customFormat="1" ht="12" customHeight="1" x14ac:dyDescent="0.25">
      <c r="A66" s="27" t="s">
        <v>170</v>
      </c>
      <c r="B66" s="28" t="s">
        <v>171</v>
      </c>
      <c r="C66" s="38">
        <v>7966471</v>
      </c>
      <c r="D66" s="38">
        <v>7966471</v>
      </c>
      <c r="E66" s="38">
        <v>3638421</v>
      </c>
      <c r="F66" s="649">
        <f t="shared" si="17"/>
        <v>45.671678212347729</v>
      </c>
      <c r="I66" s="270"/>
      <c r="J66" s="270"/>
      <c r="K66" s="270"/>
      <c r="L66" s="270"/>
      <c r="M66" s="270"/>
      <c r="N66" s="273"/>
    </row>
    <row r="67" spans="1:14" s="26" customFormat="1" ht="12" customHeight="1" thickBot="1" x14ac:dyDescent="0.3">
      <c r="A67" s="33" t="s">
        <v>172</v>
      </c>
      <c r="B67" s="34" t="s">
        <v>173</v>
      </c>
      <c r="C67" s="38"/>
      <c r="D67" s="38">
        <v>0</v>
      </c>
      <c r="E67" s="38"/>
      <c r="F67" s="38"/>
      <c r="I67" s="270"/>
      <c r="J67" s="270"/>
      <c r="K67" s="270"/>
      <c r="L67" s="270"/>
      <c r="M67" s="270"/>
      <c r="N67" s="273"/>
    </row>
    <row r="68" spans="1:14" s="26" customFormat="1" ht="12" customHeight="1" thickBot="1" x14ac:dyDescent="0.3">
      <c r="A68" s="41" t="s">
        <v>174</v>
      </c>
      <c r="B68" s="35" t="s">
        <v>175</v>
      </c>
      <c r="C68" s="11">
        <f>SUM(C69:C71)</f>
        <v>0</v>
      </c>
      <c r="D68" s="11">
        <v>0</v>
      </c>
      <c r="E68" s="11">
        <f t="shared" ref="E68:F68" si="18">SUM(E69:E71)</f>
        <v>0</v>
      </c>
      <c r="F68" s="11">
        <f t="shared" si="18"/>
        <v>0</v>
      </c>
      <c r="I68" s="270"/>
      <c r="J68" s="270"/>
      <c r="K68" s="270"/>
      <c r="L68" s="270"/>
      <c r="M68" s="270"/>
      <c r="N68" s="273"/>
    </row>
    <row r="69" spans="1:14" s="26" customFormat="1" ht="12" hidden="1" customHeight="1" x14ac:dyDescent="0.25">
      <c r="A69" s="27" t="s">
        <v>176</v>
      </c>
      <c r="B69" s="28" t="s">
        <v>177</v>
      </c>
      <c r="C69" s="38"/>
      <c r="D69" s="38"/>
      <c r="E69" s="38"/>
      <c r="F69" s="38"/>
      <c r="I69" s="270"/>
      <c r="J69" s="270"/>
      <c r="K69" s="270"/>
      <c r="L69" s="270"/>
      <c r="M69" s="270"/>
      <c r="N69" s="273"/>
    </row>
    <row r="70" spans="1:14" s="26" customFormat="1" ht="12" hidden="1" customHeight="1" x14ac:dyDescent="0.25">
      <c r="A70" s="30" t="s">
        <v>178</v>
      </c>
      <c r="B70" s="31" t="s">
        <v>179</v>
      </c>
      <c r="C70" s="38"/>
      <c r="D70" s="38"/>
      <c r="E70" s="38"/>
      <c r="F70" s="38"/>
      <c r="I70" s="270"/>
      <c r="J70" s="270"/>
      <c r="K70" s="270"/>
      <c r="L70" s="270"/>
      <c r="M70" s="270"/>
      <c r="N70" s="273"/>
    </row>
    <row r="71" spans="1:14" s="26" customFormat="1" ht="12" hidden="1" customHeight="1" thickBot="1" x14ac:dyDescent="0.3">
      <c r="A71" s="33" t="s">
        <v>180</v>
      </c>
      <c r="B71" s="34" t="s">
        <v>181</v>
      </c>
      <c r="C71" s="38"/>
      <c r="D71" s="38"/>
      <c r="E71" s="38"/>
      <c r="F71" s="38"/>
      <c r="I71" s="270"/>
      <c r="J71" s="270"/>
      <c r="K71" s="270"/>
      <c r="L71" s="270"/>
      <c r="M71" s="270"/>
      <c r="N71" s="273"/>
    </row>
    <row r="72" spans="1:14" s="26" customFormat="1" ht="12" customHeight="1" thickBot="1" x14ac:dyDescent="0.3">
      <c r="A72" s="41" t="s">
        <v>182</v>
      </c>
      <c r="B72" s="35" t="s">
        <v>183</v>
      </c>
      <c r="C72" s="11">
        <f>SUM(C73:C76)</f>
        <v>0</v>
      </c>
      <c r="D72" s="11">
        <v>0</v>
      </c>
      <c r="E72" s="11">
        <f t="shared" ref="E72:F72" si="19">SUM(E73:E76)</f>
        <v>0</v>
      </c>
      <c r="F72" s="11">
        <f t="shared" si="19"/>
        <v>0</v>
      </c>
      <c r="I72" s="270"/>
      <c r="J72" s="270"/>
      <c r="K72" s="270"/>
      <c r="L72" s="270"/>
      <c r="M72" s="270"/>
      <c r="N72" s="273"/>
    </row>
    <row r="73" spans="1:14" s="26" customFormat="1" ht="12" hidden="1" customHeight="1" x14ac:dyDescent="0.25">
      <c r="A73" s="43" t="s">
        <v>184</v>
      </c>
      <c r="B73" s="28" t="s">
        <v>185</v>
      </c>
      <c r="C73" s="38"/>
      <c r="D73" s="38"/>
      <c r="E73" s="38"/>
      <c r="F73" s="38"/>
      <c r="I73" s="270"/>
      <c r="J73" s="270"/>
      <c r="K73" s="270"/>
      <c r="L73" s="270"/>
      <c r="M73" s="270"/>
      <c r="N73" s="273"/>
    </row>
    <row r="74" spans="1:14" s="26" customFormat="1" ht="12" hidden="1" customHeight="1" x14ac:dyDescent="0.25">
      <c r="A74" s="44" t="s">
        <v>186</v>
      </c>
      <c r="B74" s="31" t="s">
        <v>187</v>
      </c>
      <c r="C74" s="38"/>
      <c r="D74" s="38"/>
      <c r="E74" s="38"/>
      <c r="F74" s="38"/>
      <c r="I74" s="270"/>
      <c r="J74" s="270"/>
      <c r="K74" s="270"/>
      <c r="L74" s="270"/>
      <c r="M74" s="270"/>
      <c r="N74" s="273"/>
    </row>
    <row r="75" spans="1:14" s="26" customFormat="1" ht="12" hidden="1" customHeight="1" x14ac:dyDescent="0.25">
      <c r="A75" s="44" t="s">
        <v>188</v>
      </c>
      <c r="B75" s="31" t="s">
        <v>189</v>
      </c>
      <c r="C75" s="38"/>
      <c r="D75" s="38"/>
      <c r="E75" s="38"/>
      <c r="F75" s="38"/>
      <c r="I75" s="270"/>
      <c r="J75" s="270"/>
      <c r="K75" s="270"/>
      <c r="L75" s="270"/>
      <c r="M75" s="270"/>
      <c r="N75" s="273"/>
    </row>
    <row r="76" spans="1:14" s="26" customFormat="1" ht="12" hidden="1" customHeight="1" thickBot="1" x14ac:dyDescent="0.3">
      <c r="A76" s="45" t="s">
        <v>190</v>
      </c>
      <c r="B76" s="34" t="s">
        <v>191</v>
      </c>
      <c r="C76" s="38"/>
      <c r="D76" s="38"/>
      <c r="E76" s="38"/>
      <c r="F76" s="38"/>
      <c r="I76" s="270"/>
      <c r="J76" s="270"/>
      <c r="K76" s="270"/>
      <c r="L76" s="270"/>
      <c r="M76" s="270"/>
      <c r="N76" s="273"/>
    </row>
    <row r="77" spans="1:14" s="26" customFormat="1" ht="13.5" customHeight="1" thickBot="1" x14ac:dyDescent="0.3">
      <c r="A77" s="41" t="s">
        <v>192</v>
      </c>
      <c r="B77" s="35" t="s">
        <v>193</v>
      </c>
      <c r="C77" s="46"/>
      <c r="D77" s="46"/>
      <c r="E77" s="46"/>
      <c r="F77" s="46"/>
      <c r="I77" s="270"/>
      <c r="J77" s="270"/>
      <c r="K77" s="270"/>
      <c r="L77" s="270"/>
      <c r="M77" s="270"/>
      <c r="N77" s="273"/>
    </row>
    <row r="78" spans="1:14" s="26" customFormat="1" ht="15.75" customHeight="1" thickBot="1" x14ac:dyDescent="0.3">
      <c r="A78" s="41" t="s">
        <v>194</v>
      </c>
      <c r="B78" s="47" t="s">
        <v>195</v>
      </c>
      <c r="C78" s="14">
        <f>+C56+C60+C65+C68+C72+C77</f>
        <v>7966471</v>
      </c>
      <c r="D78" s="14">
        <f t="shared" ref="D78:E78" si="20">+D56+D60+D65+D68+D72+D77</f>
        <v>7966471</v>
      </c>
      <c r="E78" s="14">
        <f t="shared" si="20"/>
        <v>3638421</v>
      </c>
      <c r="F78" s="648">
        <f t="shared" ref="F78:F79" si="21">E78/D78*100</f>
        <v>45.671678212347729</v>
      </c>
      <c r="I78" s="270"/>
      <c r="J78" s="270"/>
      <c r="K78" s="270"/>
      <c r="L78" s="270"/>
      <c r="M78" s="270"/>
      <c r="N78" s="273"/>
    </row>
    <row r="79" spans="1:14" s="26" customFormat="1" ht="16.5" customHeight="1" thickBot="1" x14ac:dyDescent="0.3">
      <c r="A79" s="48" t="s">
        <v>196</v>
      </c>
      <c r="B79" s="49" t="s">
        <v>197</v>
      </c>
      <c r="C79" s="14">
        <f>+C55+C78</f>
        <v>106862771</v>
      </c>
      <c r="D79" s="14">
        <f t="shared" ref="D79:E79" si="22">+D55+D78</f>
        <v>119620194</v>
      </c>
      <c r="E79" s="14">
        <f t="shared" si="22"/>
        <v>115993051</v>
      </c>
      <c r="F79" s="648">
        <f t="shared" si="21"/>
        <v>96.967783717187416</v>
      </c>
      <c r="I79" s="270"/>
      <c r="J79" s="270"/>
      <c r="K79" s="270"/>
      <c r="L79" s="270"/>
      <c r="M79" s="270"/>
      <c r="N79" s="273"/>
    </row>
    <row r="80" spans="1:14" s="26" customFormat="1" x14ac:dyDescent="0.25">
      <c r="A80" s="77"/>
      <c r="B80" s="78"/>
      <c r="C80" s="79"/>
      <c r="D80" s="79"/>
      <c r="E80" s="79"/>
      <c r="F80" s="79"/>
      <c r="I80" s="270"/>
      <c r="J80" s="270"/>
      <c r="K80" s="270"/>
      <c r="L80" s="270"/>
      <c r="M80" s="270"/>
      <c r="N80" s="273"/>
    </row>
    <row r="81" spans="1:14" ht="16.5" customHeight="1" x14ac:dyDescent="0.25">
      <c r="A81" s="667" t="s">
        <v>198</v>
      </c>
      <c r="B81" s="667"/>
      <c r="C81" s="667"/>
      <c r="D81" s="136"/>
      <c r="E81" s="267"/>
      <c r="F81" s="267"/>
    </row>
    <row r="82" spans="1:14" s="53" customFormat="1" ht="16.5" customHeight="1" thickBot="1" x14ac:dyDescent="0.3">
      <c r="A82" s="668" t="s">
        <v>199</v>
      </c>
      <c r="B82" s="668"/>
      <c r="C82" s="16"/>
      <c r="D82" s="16"/>
      <c r="E82" s="52"/>
      <c r="F82" s="52"/>
      <c r="I82" s="274"/>
      <c r="J82" s="274"/>
      <c r="K82" s="274"/>
      <c r="L82" s="274"/>
      <c r="M82" s="274"/>
      <c r="N82" s="275"/>
    </row>
    <row r="83" spans="1:14" ht="24.75" thickBot="1" x14ac:dyDescent="0.3">
      <c r="A83" s="17" t="s">
        <v>83</v>
      </c>
      <c r="B83" s="18" t="s">
        <v>200</v>
      </c>
      <c r="C83" s="197" t="s">
        <v>396</v>
      </c>
      <c r="D83" s="197" t="s">
        <v>300</v>
      </c>
      <c r="E83" s="19" t="s">
        <v>405</v>
      </c>
      <c r="F83" s="19" t="s">
        <v>406</v>
      </c>
    </row>
    <row r="84" spans="1:14" s="23" customFormat="1" ht="12" customHeight="1" thickBot="1" x14ac:dyDescent="0.3">
      <c r="A84" s="10">
        <v>1</v>
      </c>
      <c r="B84" s="54">
        <v>2</v>
      </c>
      <c r="C84" s="55">
        <v>3</v>
      </c>
      <c r="D84" s="55">
        <v>3</v>
      </c>
      <c r="E84" s="55">
        <v>3</v>
      </c>
      <c r="F84" s="55">
        <v>3</v>
      </c>
      <c r="I84" s="270"/>
      <c r="J84" s="270"/>
      <c r="K84" s="270"/>
      <c r="L84" s="270"/>
      <c r="M84" s="270"/>
      <c r="N84" s="272"/>
    </row>
    <row r="85" spans="1:14" ht="12" customHeight="1" thickBot="1" x14ac:dyDescent="0.3">
      <c r="A85" s="56" t="s">
        <v>1</v>
      </c>
      <c r="B85" s="57" t="s">
        <v>201</v>
      </c>
      <c r="C85" s="58">
        <f>SUM(C86:C90)</f>
        <v>101350721</v>
      </c>
      <c r="D85" s="58">
        <f t="shared" ref="D85" si="23">SUM(D86:D90)</f>
        <v>114319741</v>
      </c>
      <c r="E85" s="58">
        <f t="shared" ref="E85" si="24">SUM(E86:E90)</f>
        <v>107631170</v>
      </c>
      <c r="F85" s="650">
        <f t="shared" ref="F85:F88" si="25">E85/D85*100</f>
        <v>94.149242343017562</v>
      </c>
    </row>
    <row r="86" spans="1:14" ht="12" customHeight="1" x14ac:dyDescent="0.25">
      <c r="A86" s="59" t="s">
        <v>2</v>
      </c>
      <c r="B86" s="60" t="s">
        <v>38</v>
      </c>
      <c r="C86" s="61">
        <v>56236500</v>
      </c>
      <c r="D86" s="61">
        <v>68256936</v>
      </c>
      <c r="E86" s="61">
        <v>67433725</v>
      </c>
      <c r="F86" s="651">
        <f t="shared" si="25"/>
        <v>98.793952602853423</v>
      </c>
      <c r="I86" s="276" t="e">
        <f>#REF!+#REF!</f>
        <v>#REF!</v>
      </c>
      <c r="J86" s="276" t="e">
        <f>#REF!+#REF!</f>
        <v>#REF!</v>
      </c>
      <c r="K86" s="276" t="e">
        <f>#REF!+#REF!</f>
        <v>#REF!</v>
      </c>
      <c r="L86" s="276" t="e">
        <f>#REF!+#REF!</f>
        <v>#REF!</v>
      </c>
      <c r="M86" s="276" t="e">
        <f>#REF!+#REF!</f>
        <v>#REF!</v>
      </c>
      <c r="N86" s="276" t="e">
        <f>#REF!+#REF!</f>
        <v>#REF!</v>
      </c>
    </row>
    <row r="87" spans="1:14" ht="12" customHeight="1" x14ac:dyDescent="0.25">
      <c r="A87" s="30" t="s">
        <v>3</v>
      </c>
      <c r="B87" s="2" t="s">
        <v>39</v>
      </c>
      <c r="C87" s="32">
        <v>8620000</v>
      </c>
      <c r="D87" s="32">
        <v>10339584</v>
      </c>
      <c r="E87" s="32">
        <v>10404589</v>
      </c>
      <c r="F87" s="646">
        <f t="shared" si="25"/>
        <v>100.62870034229616</v>
      </c>
      <c r="I87" s="276" t="e">
        <f>#REF!+#REF!</f>
        <v>#REF!</v>
      </c>
      <c r="J87" s="276" t="e">
        <f>#REF!+#REF!</f>
        <v>#REF!</v>
      </c>
      <c r="K87" s="276" t="e">
        <f>#REF!+#REF!</f>
        <v>#REF!</v>
      </c>
      <c r="L87" s="276" t="e">
        <f>#REF!+#REF!</f>
        <v>#REF!</v>
      </c>
      <c r="M87" s="276" t="e">
        <f>#REF!+#REF!</f>
        <v>#REF!</v>
      </c>
      <c r="N87" s="276" t="e">
        <f>#REF!+#REF!</f>
        <v>#REF!</v>
      </c>
    </row>
    <row r="88" spans="1:14" ht="12" customHeight="1" x14ac:dyDescent="0.25">
      <c r="A88" s="30" t="s">
        <v>4</v>
      </c>
      <c r="B88" s="2" t="s">
        <v>40</v>
      </c>
      <c r="C88" s="36">
        <v>30538221</v>
      </c>
      <c r="D88" s="36">
        <v>29603951</v>
      </c>
      <c r="E88" s="36">
        <v>27252838</v>
      </c>
      <c r="F88" s="652">
        <f t="shared" si="25"/>
        <v>92.058110756905393</v>
      </c>
      <c r="I88" s="276" t="e">
        <f>#REF!+#REF!</f>
        <v>#REF!</v>
      </c>
      <c r="J88" s="276" t="e">
        <f>#REF!+#REF!</f>
        <v>#REF!</v>
      </c>
      <c r="K88" s="276" t="e">
        <f>#REF!+#REF!</f>
        <v>#REF!</v>
      </c>
      <c r="L88" s="276" t="e">
        <f>#REF!+#REF!</f>
        <v>#REF!</v>
      </c>
      <c r="M88" s="276" t="e">
        <f>#REF!+#REF!</f>
        <v>#REF!</v>
      </c>
      <c r="N88" s="276" t="e">
        <f>#REF!+#REF!</f>
        <v>#REF!</v>
      </c>
    </row>
    <row r="89" spans="1:14" ht="12" customHeight="1" x14ac:dyDescent="0.25">
      <c r="A89" s="30" t="s">
        <v>5</v>
      </c>
      <c r="B89" s="62" t="s">
        <v>41</v>
      </c>
      <c r="C89" s="36">
        <v>0</v>
      </c>
      <c r="D89" s="36">
        <v>0</v>
      </c>
      <c r="E89" s="36"/>
      <c r="F89" s="36"/>
      <c r="I89" s="276" t="e">
        <f>#REF!+#REF!</f>
        <v>#REF!</v>
      </c>
      <c r="J89" s="276" t="e">
        <f>#REF!+#REF!</f>
        <v>#REF!</v>
      </c>
      <c r="K89" s="276" t="e">
        <f>#REF!+#REF!</f>
        <v>#REF!</v>
      </c>
      <c r="L89" s="276" t="e">
        <f>#REF!+#REF!</f>
        <v>#REF!</v>
      </c>
      <c r="M89" s="276" t="e">
        <f>#REF!+#REF!</f>
        <v>#REF!</v>
      </c>
      <c r="N89" s="276" t="e">
        <f>#REF!+#REF!</f>
        <v>#REF!</v>
      </c>
    </row>
    <row r="90" spans="1:14" ht="12" customHeight="1" thickBot="1" x14ac:dyDescent="0.3">
      <c r="A90" s="30" t="s">
        <v>202</v>
      </c>
      <c r="B90" s="63" t="s">
        <v>42</v>
      </c>
      <c r="C90" s="36">
        <v>5956000</v>
      </c>
      <c r="D90" s="36">
        <v>6119270</v>
      </c>
      <c r="E90" s="36">
        <v>2540018</v>
      </c>
      <c r="F90" s="652">
        <f t="shared" ref="F90:F92" si="26">E90/D90*100</f>
        <v>41.508513270373754</v>
      </c>
      <c r="I90" s="276" t="e">
        <f>#REF!+#REF!</f>
        <v>#REF!</v>
      </c>
      <c r="J90" s="276" t="e">
        <f>#REF!+#REF!</f>
        <v>#REF!</v>
      </c>
      <c r="K90" s="276" t="e">
        <f>#REF!+#REF!</f>
        <v>#REF!</v>
      </c>
      <c r="L90" s="276" t="e">
        <f>#REF!+#REF!</f>
        <v>#REF!</v>
      </c>
      <c r="M90" s="276" t="e">
        <f>#REF!+#REF!</f>
        <v>#REF!</v>
      </c>
      <c r="N90" s="276" t="e">
        <f>#REF!+#REF!</f>
        <v>#REF!</v>
      </c>
    </row>
    <row r="91" spans="1:14" ht="12" customHeight="1" thickBot="1" x14ac:dyDescent="0.3">
      <c r="A91" s="24" t="s">
        <v>7</v>
      </c>
      <c r="B91" s="65" t="s">
        <v>203</v>
      </c>
      <c r="C91" s="11">
        <f>+C92+C94+C96</f>
        <v>492000</v>
      </c>
      <c r="D91" s="11">
        <f t="shared" ref="D91:E91" si="27">+D92+D94+D96</f>
        <v>1014360</v>
      </c>
      <c r="E91" s="11">
        <f t="shared" si="27"/>
        <v>1009360</v>
      </c>
      <c r="F91" s="645">
        <f t="shared" si="26"/>
        <v>99.507078354824714</v>
      </c>
    </row>
    <row r="92" spans="1:14" ht="12" customHeight="1" x14ac:dyDescent="0.25">
      <c r="A92" s="27" t="s">
        <v>8</v>
      </c>
      <c r="B92" s="2" t="s">
        <v>43</v>
      </c>
      <c r="C92" s="29">
        <v>492000</v>
      </c>
      <c r="D92" s="29">
        <v>1014360</v>
      </c>
      <c r="E92" s="29">
        <v>1009360</v>
      </c>
      <c r="F92" s="653">
        <f t="shared" si="26"/>
        <v>99.507078354824714</v>
      </c>
      <c r="I92" s="270" t="e">
        <f>#REF!+#REF!</f>
        <v>#REF!</v>
      </c>
      <c r="J92" s="270" t="e">
        <f>#REF!+#REF!</f>
        <v>#REF!</v>
      </c>
      <c r="K92" s="270" t="e">
        <f>#REF!+#REF!</f>
        <v>#REF!</v>
      </c>
      <c r="L92" s="270" t="e">
        <f>#REF!+#REF!</f>
        <v>#REF!</v>
      </c>
      <c r="M92" s="270" t="e">
        <f>#REF!+#REF!</f>
        <v>#REF!</v>
      </c>
      <c r="N92" s="270" t="e">
        <f>#REF!+#REF!</f>
        <v>#REF!</v>
      </c>
    </row>
    <row r="93" spans="1:14" ht="12" customHeight="1" x14ac:dyDescent="0.25">
      <c r="A93" s="27" t="s">
        <v>10</v>
      </c>
      <c r="B93" s="66" t="s">
        <v>204</v>
      </c>
      <c r="C93" s="29"/>
      <c r="D93" s="29">
        <v>0</v>
      </c>
      <c r="E93" s="29"/>
      <c r="F93" s="29"/>
      <c r="I93" s="270" t="e">
        <f>#REF!+#REF!</f>
        <v>#REF!</v>
      </c>
      <c r="J93" s="270" t="e">
        <f>#REF!+#REF!</f>
        <v>#REF!</v>
      </c>
      <c r="K93" s="270" t="e">
        <f>#REF!+#REF!</f>
        <v>#REF!</v>
      </c>
      <c r="L93" s="270" t="e">
        <f>#REF!+#REF!</f>
        <v>#REF!</v>
      </c>
      <c r="M93" s="270" t="e">
        <f>#REF!+#REF!</f>
        <v>#REF!</v>
      </c>
      <c r="N93" s="270" t="e">
        <f>#REF!+#REF!</f>
        <v>#REF!</v>
      </c>
    </row>
    <row r="94" spans="1:14" ht="12" customHeight="1" x14ac:dyDescent="0.25">
      <c r="A94" s="27" t="s">
        <v>11</v>
      </c>
      <c r="B94" s="66" t="s">
        <v>44</v>
      </c>
      <c r="C94" s="32"/>
      <c r="D94" s="32">
        <v>0</v>
      </c>
      <c r="E94" s="32"/>
      <c r="F94" s="32"/>
      <c r="I94" s="270" t="e">
        <f>#REF!+#REF!</f>
        <v>#REF!</v>
      </c>
      <c r="J94" s="270" t="e">
        <f>#REF!+#REF!</f>
        <v>#REF!</v>
      </c>
      <c r="K94" s="270" t="e">
        <f>#REF!+#REF!</f>
        <v>#REF!</v>
      </c>
      <c r="L94" s="270" t="e">
        <f>#REF!+#REF!</f>
        <v>#REF!</v>
      </c>
      <c r="M94" s="270" t="e">
        <f>#REF!+#REF!</f>
        <v>#REF!</v>
      </c>
      <c r="N94" s="270" t="e">
        <f>#REF!+#REF!</f>
        <v>#REF!</v>
      </c>
    </row>
    <row r="95" spans="1:14" ht="12" customHeight="1" x14ac:dyDescent="0.25">
      <c r="A95" s="27" t="s">
        <v>12</v>
      </c>
      <c r="B95" s="66" t="s">
        <v>205</v>
      </c>
      <c r="C95" s="12"/>
      <c r="D95" s="12">
        <v>0</v>
      </c>
      <c r="E95" s="12"/>
      <c r="F95" s="12"/>
      <c r="I95" s="270" t="e">
        <f>#REF!+#REF!</f>
        <v>#REF!</v>
      </c>
      <c r="J95" s="270" t="e">
        <f>#REF!+#REF!</f>
        <v>#REF!</v>
      </c>
      <c r="K95" s="270" t="e">
        <f>#REF!+#REF!</f>
        <v>#REF!</v>
      </c>
      <c r="L95" s="270" t="e">
        <f>#REF!+#REF!</f>
        <v>#REF!</v>
      </c>
      <c r="M95" s="270" t="e">
        <f>#REF!+#REF!</f>
        <v>#REF!</v>
      </c>
      <c r="N95" s="270" t="e">
        <f>#REF!+#REF!</f>
        <v>#REF!</v>
      </c>
    </row>
    <row r="96" spans="1:14" ht="12" customHeight="1" thickBot="1" x14ac:dyDescent="0.3">
      <c r="A96" s="27" t="s">
        <v>89</v>
      </c>
      <c r="B96" s="67" t="s">
        <v>206</v>
      </c>
      <c r="C96" s="12"/>
      <c r="D96" s="12">
        <v>0</v>
      </c>
      <c r="E96" s="12"/>
      <c r="F96" s="12"/>
      <c r="I96" s="270" t="e">
        <f>#REF!+#REF!</f>
        <v>#REF!</v>
      </c>
      <c r="J96" s="270" t="e">
        <f>#REF!+#REF!</f>
        <v>#REF!</v>
      </c>
      <c r="K96" s="270" t="e">
        <f>#REF!+#REF!</f>
        <v>#REF!</v>
      </c>
      <c r="L96" s="270" t="e">
        <f>#REF!+#REF!</f>
        <v>#REF!</v>
      </c>
      <c r="M96" s="270" t="e">
        <f>#REF!+#REF!</f>
        <v>#REF!</v>
      </c>
      <c r="N96" s="270" t="e">
        <f>#REF!+#REF!</f>
        <v>#REF!</v>
      </c>
    </row>
    <row r="97" spans="1:6" ht="12" customHeight="1" thickBot="1" x14ac:dyDescent="0.3">
      <c r="A97" s="24" t="s">
        <v>13</v>
      </c>
      <c r="B97" s="5" t="s">
        <v>207</v>
      </c>
      <c r="C97" s="11">
        <f>+C98+C99</f>
        <v>5020050</v>
      </c>
      <c r="D97" s="11">
        <f t="shared" ref="D97" si="28">+D98+D99</f>
        <v>4286093</v>
      </c>
      <c r="E97" s="11">
        <f t="shared" ref="E97:F97" si="29">+E98+E99</f>
        <v>0</v>
      </c>
      <c r="F97" s="11">
        <f t="shared" si="29"/>
        <v>0</v>
      </c>
    </row>
    <row r="98" spans="1:6" ht="12" customHeight="1" x14ac:dyDescent="0.25">
      <c r="A98" s="27" t="s">
        <v>94</v>
      </c>
      <c r="B98" s="4" t="s">
        <v>208</v>
      </c>
      <c r="C98" s="29">
        <v>5020050</v>
      </c>
      <c r="D98" s="29">
        <v>4286093</v>
      </c>
      <c r="E98" s="29"/>
      <c r="F98" s="29"/>
    </row>
    <row r="99" spans="1:6" ht="12" customHeight="1" thickBot="1" x14ac:dyDescent="0.3">
      <c r="A99" s="33" t="s">
        <v>96</v>
      </c>
      <c r="B99" s="66" t="s">
        <v>209</v>
      </c>
      <c r="C99" s="36"/>
      <c r="D99" s="36">
        <v>0</v>
      </c>
      <c r="E99" s="36"/>
      <c r="F99" s="36"/>
    </row>
    <row r="100" spans="1:6" ht="12" customHeight="1" thickBot="1" x14ac:dyDescent="0.3">
      <c r="A100" s="24" t="s">
        <v>15</v>
      </c>
      <c r="B100" s="5" t="s">
        <v>78</v>
      </c>
      <c r="C100" s="11">
        <f>+C85+C91+C97</f>
        <v>106862771</v>
      </c>
      <c r="D100" s="11">
        <f t="shared" ref="D100:E100" si="30">+D85+D91+D97</f>
        <v>119620194</v>
      </c>
      <c r="E100" s="11">
        <f t="shared" si="30"/>
        <v>108640530</v>
      </c>
      <c r="F100" s="645">
        <f t="shared" ref="F100" si="31">E100/D100*100</f>
        <v>90.821228729991859</v>
      </c>
    </row>
    <row r="101" spans="1:6" ht="12" customHeight="1" thickBot="1" x14ac:dyDescent="0.3">
      <c r="A101" s="24" t="s">
        <v>19</v>
      </c>
      <c r="B101" s="5" t="s">
        <v>47</v>
      </c>
      <c r="C101" s="11">
        <f>+C102+C103+C104</f>
        <v>0</v>
      </c>
      <c r="D101" s="11">
        <v>0</v>
      </c>
      <c r="E101" s="11">
        <f t="shared" ref="E101:F101" si="32">+E102+E103+E104</f>
        <v>0</v>
      </c>
      <c r="F101" s="11">
        <f t="shared" si="32"/>
        <v>0</v>
      </c>
    </row>
    <row r="102" spans="1:6" ht="12" customHeight="1" x14ac:dyDescent="0.25">
      <c r="A102" s="27" t="s">
        <v>20</v>
      </c>
      <c r="B102" s="4" t="s">
        <v>48</v>
      </c>
      <c r="C102" s="12"/>
      <c r="D102" s="12">
        <v>0</v>
      </c>
      <c r="E102" s="12"/>
      <c r="F102" s="12"/>
    </row>
    <row r="103" spans="1:6" ht="12" customHeight="1" x14ac:dyDescent="0.25">
      <c r="A103" s="27" t="s">
        <v>22</v>
      </c>
      <c r="B103" s="4" t="s">
        <v>49</v>
      </c>
      <c r="C103" s="12"/>
      <c r="D103" s="12">
        <v>0</v>
      </c>
      <c r="E103" s="12"/>
      <c r="F103" s="12"/>
    </row>
    <row r="104" spans="1:6" ht="12" customHeight="1" thickBot="1" x14ac:dyDescent="0.3">
      <c r="A104" s="64" t="s">
        <v>24</v>
      </c>
      <c r="B104" s="13" t="s">
        <v>50</v>
      </c>
      <c r="C104" s="12"/>
      <c r="D104" s="12">
        <v>0</v>
      </c>
      <c r="E104" s="12"/>
      <c r="F104" s="12"/>
    </row>
    <row r="105" spans="1:6" ht="12" customHeight="1" thickBot="1" x14ac:dyDescent="0.3">
      <c r="A105" s="24" t="s">
        <v>26</v>
      </c>
      <c r="B105" s="5" t="s">
        <v>51</v>
      </c>
      <c r="C105" s="11">
        <f>+C106+C107+C108+C109</f>
        <v>0</v>
      </c>
      <c r="D105" s="11">
        <v>0</v>
      </c>
      <c r="E105" s="11">
        <f t="shared" ref="E105:F105" si="33">+E106+E107+E108+E109</f>
        <v>0</v>
      </c>
      <c r="F105" s="11">
        <f t="shared" si="33"/>
        <v>0</v>
      </c>
    </row>
    <row r="106" spans="1:6" ht="12" customHeight="1" x14ac:dyDescent="0.25">
      <c r="A106" s="27" t="s">
        <v>52</v>
      </c>
      <c r="B106" s="4" t="s">
        <v>53</v>
      </c>
      <c r="C106" s="12"/>
      <c r="D106" s="12">
        <v>0</v>
      </c>
      <c r="E106" s="12"/>
      <c r="F106" s="12"/>
    </row>
    <row r="107" spans="1:6" ht="12" customHeight="1" x14ac:dyDescent="0.25">
      <c r="A107" s="27" t="s">
        <v>54</v>
      </c>
      <c r="B107" s="4" t="s">
        <v>55</v>
      </c>
      <c r="C107" s="12"/>
      <c r="D107" s="12">
        <v>0</v>
      </c>
      <c r="E107" s="12"/>
      <c r="F107" s="12"/>
    </row>
    <row r="108" spans="1:6" ht="12" customHeight="1" x14ac:dyDescent="0.25">
      <c r="A108" s="27" t="s">
        <v>56</v>
      </c>
      <c r="B108" s="4" t="s">
        <v>57</v>
      </c>
      <c r="C108" s="12"/>
      <c r="D108" s="12">
        <v>0</v>
      </c>
      <c r="E108" s="12"/>
      <c r="F108" s="12"/>
    </row>
    <row r="109" spans="1:6" ht="12" customHeight="1" thickBot="1" x14ac:dyDescent="0.3">
      <c r="A109" s="64" t="s">
        <v>58</v>
      </c>
      <c r="B109" s="13" t="s">
        <v>59</v>
      </c>
      <c r="C109" s="12"/>
      <c r="D109" s="12">
        <v>0</v>
      </c>
      <c r="E109" s="12"/>
      <c r="F109" s="12"/>
    </row>
    <row r="110" spans="1:6" ht="12" customHeight="1" thickBot="1" x14ac:dyDescent="0.3">
      <c r="A110" s="24" t="s">
        <v>28</v>
      </c>
      <c r="B110" s="5" t="s">
        <v>60</v>
      </c>
      <c r="C110" s="14">
        <f>+C111+C112+C114+C115+C113</f>
        <v>0</v>
      </c>
      <c r="D110" s="14">
        <v>0</v>
      </c>
      <c r="E110" s="14">
        <f t="shared" ref="E110:F110" si="34">+E111+E112+E114+E115+E113</f>
        <v>0</v>
      </c>
      <c r="F110" s="14">
        <f t="shared" si="34"/>
        <v>0</v>
      </c>
    </row>
    <row r="111" spans="1:6" ht="12" customHeight="1" x14ac:dyDescent="0.25">
      <c r="A111" s="27" t="s">
        <v>61</v>
      </c>
      <c r="B111" s="4" t="s">
        <v>62</v>
      </c>
      <c r="C111" s="12"/>
      <c r="D111" s="12">
        <v>0</v>
      </c>
      <c r="E111" s="12"/>
      <c r="F111" s="12"/>
    </row>
    <row r="112" spans="1:6" ht="12" customHeight="1" x14ac:dyDescent="0.25">
      <c r="A112" s="27" t="s">
        <v>63</v>
      </c>
      <c r="B112" s="4" t="s">
        <v>64</v>
      </c>
      <c r="C112" s="12"/>
      <c r="D112" s="12">
        <v>0</v>
      </c>
      <c r="E112" s="12"/>
      <c r="F112" s="12"/>
    </row>
    <row r="113" spans="1:14" ht="12" customHeight="1" x14ac:dyDescent="0.25">
      <c r="A113" s="27" t="s">
        <v>65</v>
      </c>
      <c r="B113" s="4" t="s">
        <v>80</v>
      </c>
      <c r="C113" s="12"/>
      <c r="D113" s="12">
        <v>0</v>
      </c>
      <c r="E113" s="12"/>
      <c r="F113" s="12"/>
    </row>
    <row r="114" spans="1:14" ht="12" customHeight="1" x14ac:dyDescent="0.25">
      <c r="A114" s="27" t="s">
        <v>67</v>
      </c>
      <c r="B114" s="4" t="s">
        <v>66</v>
      </c>
      <c r="C114" s="12"/>
      <c r="D114" s="12">
        <v>0</v>
      </c>
      <c r="E114" s="12"/>
      <c r="F114" s="12"/>
    </row>
    <row r="115" spans="1:14" ht="12" customHeight="1" thickBot="1" x14ac:dyDescent="0.3">
      <c r="A115" s="64" t="s">
        <v>79</v>
      </c>
      <c r="B115" s="13" t="s">
        <v>68</v>
      </c>
      <c r="C115" s="12"/>
      <c r="D115" s="12">
        <v>0</v>
      </c>
      <c r="E115" s="12"/>
      <c r="F115" s="12"/>
    </row>
    <row r="116" spans="1:14" ht="12" customHeight="1" thickBot="1" x14ac:dyDescent="0.3">
      <c r="A116" s="24" t="s">
        <v>30</v>
      </c>
      <c r="B116" s="5" t="s">
        <v>69</v>
      </c>
      <c r="C116" s="68">
        <f>+C117+C118+C119+C120</f>
        <v>0</v>
      </c>
      <c r="D116" s="68">
        <v>0</v>
      </c>
      <c r="E116" s="68">
        <f t="shared" ref="E116:F116" si="35">+E117+E118+E119+E120</f>
        <v>0</v>
      </c>
      <c r="F116" s="68">
        <f t="shared" si="35"/>
        <v>0</v>
      </c>
    </row>
    <row r="117" spans="1:14" ht="12" customHeight="1" x14ac:dyDescent="0.25">
      <c r="A117" s="27" t="s">
        <v>70</v>
      </c>
      <c r="B117" s="4" t="s">
        <v>71</v>
      </c>
      <c r="C117" s="12"/>
      <c r="D117" s="12">
        <v>0</v>
      </c>
      <c r="E117" s="12"/>
      <c r="F117" s="12"/>
    </row>
    <row r="118" spans="1:14" ht="12" customHeight="1" x14ac:dyDescent="0.25">
      <c r="A118" s="27" t="s">
        <v>72</v>
      </c>
      <c r="B118" s="4" t="s">
        <v>73</v>
      </c>
      <c r="C118" s="12"/>
      <c r="D118" s="12">
        <v>0</v>
      </c>
      <c r="E118" s="12"/>
      <c r="F118" s="12"/>
    </row>
    <row r="119" spans="1:14" ht="12" customHeight="1" x14ac:dyDescent="0.25">
      <c r="A119" s="27" t="s">
        <v>74</v>
      </c>
      <c r="B119" s="4" t="s">
        <v>75</v>
      </c>
      <c r="C119" s="12"/>
      <c r="D119" s="12">
        <v>0</v>
      </c>
      <c r="E119" s="12"/>
      <c r="F119" s="12"/>
    </row>
    <row r="120" spans="1:14" ht="12" customHeight="1" thickBot="1" x14ac:dyDescent="0.3">
      <c r="A120" s="64" t="s">
        <v>76</v>
      </c>
      <c r="B120" s="13" t="s">
        <v>77</v>
      </c>
      <c r="C120" s="139"/>
      <c r="D120" s="139">
        <v>0</v>
      </c>
      <c r="E120" s="12"/>
      <c r="F120" s="12"/>
    </row>
    <row r="121" spans="1:14" ht="12" customHeight="1" thickBot="1" x14ac:dyDescent="0.3">
      <c r="A121" s="141" t="s">
        <v>31</v>
      </c>
      <c r="B121" s="5" t="s">
        <v>303</v>
      </c>
      <c r="C121" s="142"/>
      <c r="D121" s="142"/>
      <c r="E121" s="142"/>
      <c r="F121" s="142"/>
    </row>
    <row r="122" spans="1:14" ht="15" customHeight="1" thickBot="1" x14ac:dyDescent="0.3">
      <c r="A122" s="24" t="s">
        <v>36</v>
      </c>
      <c r="B122" s="5" t="s">
        <v>304</v>
      </c>
      <c r="C122" s="69">
        <f>+C101+C105+C110+C116</f>
        <v>0</v>
      </c>
      <c r="D122" s="69">
        <v>0</v>
      </c>
      <c r="E122" s="69">
        <f t="shared" ref="E122:F122" si="36">+E101+E105+E110+E116</f>
        <v>0</v>
      </c>
      <c r="F122" s="69">
        <f t="shared" si="36"/>
        <v>0</v>
      </c>
      <c r="G122" s="70"/>
      <c r="H122" s="71"/>
      <c r="I122" s="277"/>
      <c r="J122" s="277"/>
    </row>
    <row r="123" spans="1:14" s="26" customFormat="1" ht="12.95" customHeight="1" thickBot="1" x14ac:dyDescent="0.25">
      <c r="A123" s="72" t="s">
        <v>223</v>
      </c>
      <c r="B123" s="73" t="s">
        <v>305</v>
      </c>
      <c r="C123" s="69">
        <f>+C100+C122</f>
        <v>106862771</v>
      </c>
      <c r="D123" s="69">
        <f t="shared" ref="D123:E123" si="37">+D100+D122</f>
        <v>119620194</v>
      </c>
      <c r="E123" s="69">
        <f t="shared" si="37"/>
        <v>108640530</v>
      </c>
      <c r="F123" s="654">
        <f t="shared" ref="F123" si="38">E123/D123*100</f>
        <v>90.821228729991859</v>
      </c>
      <c r="I123" s="276" t="e">
        <f>#REF!+#REF!-#REF!</f>
        <v>#REF!</v>
      </c>
      <c r="J123" s="276" t="e">
        <f>#REF!+#REF!-#REF!</f>
        <v>#REF!</v>
      </c>
      <c r="K123" s="276" t="e">
        <f>#REF!+#REF!-#REF!</f>
        <v>#REF!</v>
      </c>
      <c r="L123" s="276" t="e">
        <f>#REF!+#REF!-#REF!</f>
        <v>#REF!</v>
      </c>
      <c r="M123" s="276" t="e">
        <f>#REF!+#REF!-#REF!</f>
        <v>#REF!</v>
      </c>
      <c r="N123" s="276" t="e">
        <f>#REF!+#REF!-#REF!</f>
        <v>#REF!</v>
      </c>
    </row>
    <row r="124" spans="1:14" ht="7.5" customHeight="1" x14ac:dyDescent="0.25"/>
    <row r="125" spans="1:14" x14ac:dyDescent="0.25">
      <c r="A125" s="669" t="s">
        <v>210</v>
      </c>
      <c r="B125" s="669"/>
      <c r="C125" s="669"/>
      <c r="D125" s="137"/>
      <c r="E125" s="268"/>
      <c r="F125" s="268"/>
    </row>
    <row r="126" spans="1:14" ht="15" customHeight="1" thickBot="1" x14ac:dyDescent="0.3">
      <c r="A126" s="666" t="s">
        <v>211</v>
      </c>
      <c r="B126" s="666"/>
      <c r="C126" s="196"/>
      <c r="D126" s="196"/>
      <c r="E126" s="16"/>
      <c r="F126" s="16"/>
    </row>
    <row r="127" spans="1:14" ht="13.5" customHeight="1" thickBot="1" x14ac:dyDescent="0.3">
      <c r="A127" s="24">
        <v>1</v>
      </c>
      <c r="B127" s="65" t="s">
        <v>212</v>
      </c>
      <c r="C127" s="11">
        <f>+C55-C100</f>
        <v>-7966471</v>
      </c>
      <c r="D127" s="11">
        <f t="shared" ref="D127" si="39">+D55-D100</f>
        <v>-7966471</v>
      </c>
      <c r="E127" s="11">
        <f t="shared" ref="E127:F127" si="40">+E55-E100</f>
        <v>3714100</v>
      </c>
      <c r="F127" s="11">
        <f t="shared" si="40"/>
        <v>9.8065219451916192</v>
      </c>
    </row>
    <row r="128" spans="1:14" ht="27.75" customHeight="1" thickBot="1" x14ac:dyDescent="0.3">
      <c r="A128" s="24" t="s">
        <v>7</v>
      </c>
      <c r="B128" s="65" t="s">
        <v>213</v>
      </c>
      <c r="C128" s="11">
        <f>+C78-C122</f>
        <v>7966471</v>
      </c>
      <c r="D128" s="11">
        <f t="shared" ref="D128" si="41">+D78-D122</f>
        <v>7966471</v>
      </c>
      <c r="E128" s="11">
        <f t="shared" ref="E128:F128" si="42">+E78-E122</f>
        <v>3638421</v>
      </c>
      <c r="F128" s="11">
        <f t="shared" si="42"/>
        <v>45.671678212347729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Header xml:space="preserve">&amp;C&amp;"Times New Roman CE,Félkövér"&amp;12VÖLGYSÉGI ÖNKORMÁNYZATOK TÁRSULÁSA
2021. ÉVI KÖLTSÉGVETÉS ÖNKÉNT VÁLLALT FELADATAINAK ÖSSZEVONT MÉRLEGE&amp;R&amp;"Times New Roman CE,Félkövér dőlt" 1.3.melléklet </oddHeader>
  </headerFooter>
  <rowBreaks count="1" manualBreakCount="1">
    <brk id="8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L128"/>
  <sheetViews>
    <sheetView topLeftCell="A60" zoomScale="120" zoomScaleNormal="120" zoomScaleSheetLayoutView="100" workbookViewId="0">
      <selection activeCell="E83" sqref="E83:F83"/>
    </sheetView>
  </sheetViews>
  <sheetFormatPr defaultRowHeight="15.75" x14ac:dyDescent="0.25"/>
  <cols>
    <col min="1" max="1" width="8.140625" style="74" customWidth="1"/>
    <col min="2" max="2" width="78.5703125" style="74" customWidth="1"/>
    <col min="3" max="6" width="12.5703125" style="75" customWidth="1"/>
    <col min="7" max="7" width="7.7109375" style="15" customWidth="1"/>
    <col min="8" max="259" width="9.140625" style="15"/>
    <col min="260" max="260" width="8.140625" style="15" customWidth="1"/>
    <col min="261" max="261" width="78.5703125" style="15" customWidth="1"/>
    <col min="262" max="262" width="18.5703125" style="15" customWidth="1"/>
    <col min="263" max="263" width="7.7109375" style="15" customWidth="1"/>
    <col min="264" max="515" width="9.140625" style="15"/>
    <col min="516" max="516" width="8.140625" style="15" customWidth="1"/>
    <col min="517" max="517" width="78.5703125" style="15" customWidth="1"/>
    <col min="518" max="518" width="18.5703125" style="15" customWidth="1"/>
    <col min="519" max="519" width="7.7109375" style="15" customWidth="1"/>
    <col min="520" max="771" width="9.140625" style="15"/>
    <col min="772" max="772" width="8.140625" style="15" customWidth="1"/>
    <col min="773" max="773" width="78.5703125" style="15" customWidth="1"/>
    <col min="774" max="774" width="18.5703125" style="15" customWidth="1"/>
    <col min="775" max="775" width="7.7109375" style="15" customWidth="1"/>
    <col min="776" max="1027" width="9.140625" style="15"/>
    <col min="1028" max="1028" width="8.140625" style="15" customWidth="1"/>
    <col min="1029" max="1029" width="78.5703125" style="15" customWidth="1"/>
    <col min="1030" max="1030" width="18.5703125" style="15" customWidth="1"/>
    <col min="1031" max="1031" width="7.7109375" style="15" customWidth="1"/>
    <col min="1032" max="1283" width="9.140625" style="15"/>
    <col min="1284" max="1284" width="8.140625" style="15" customWidth="1"/>
    <col min="1285" max="1285" width="78.5703125" style="15" customWidth="1"/>
    <col min="1286" max="1286" width="18.5703125" style="15" customWidth="1"/>
    <col min="1287" max="1287" width="7.7109375" style="15" customWidth="1"/>
    <col min="1288" max="1539" width="9.140625" style="15"/>
    <col min="1540" max="1540" width="8.140625" style="15" customWidth="1"/>
    <col min="1541" max="1541" width="78.5703125" style="15" customWidth="1"/>
    <col min="1542" max="1542" width="18.5703125" style="15" customWidth="1"/>
    <col min="1543" max="1543" width="7.7109375" style="15" customWidth="1"/>
    <col min="1544" max="1795" width="9.140625" style="15"/>
    <col min="1796" max="1796" width="8.140625" style="15" customWidth="1"/>
    <col min="1797" max="1797" width="78.5703125" style="15" customWidth="1"/>
    <col min="1798" max="1798" width="18.5703125" style="15" customWidth="1"/>
    <col min="1799" max="1799" width="7.7109375" style="15" customWidth="1"/>
    <col min="1800" max="2051" width="9.140625" style="15"/>
    <col min="2052" max="2052" width="8.140625" style="15" customWidth="1"/>
    <col min="2053" max="2053" width="78.5703125" style="15" customWidth="1"/>
    <col min="2054" max="2054" width="18.5703125" style="15" customWidth="1"/>
    <col min="2055" max="2055" width="7.7109375" style="15" customWidth="1"/>
    <col min="2056" max="2307" width="9.140625" style="15"/>
    <col min="2308" max="2308" width="8.140625" style="15" customWidth="1"/>
    <col min="2309" max="2309" width="78.5703125" style="15" customWidth="1"/>
    <col min="2310" max="2310" width="18.5703125" style="15" customWidth="1"/>
    <col min="2311" max="2311" width="7.7109375" style="15" customWidth="1"/>
    <col min="2312" max="2563" width="9.140625" style="15"/>
    <col min="2564" max="2564" width="8.140625" style="15" customWidth="1"/>
    <col min="2565" max="2565" width="78.5703125" style="15" customWidth="1"/>
    <col min="2566" max="2566" width="18.5703125" style="15" customWidth="1"/>
    <col min="2567" max="2567" width="7.7109375" style="15" customWidth="1"/>
    <col min="2568" max="2819" width="9.140625" style="15"/>
    <col min="2820" max="2820" width="8.140625" style="15" customWidth="1"/>
    <col min="2821" max="2821" width="78.5703125" style="15" customWidth="1"/>
    <col min="2822" max="2822" width="18.5703125" style="15" customWidth="1"/>
    <col min="2823" max="2823" width="7.7109375" style="15" customWidth="1"/>
    <col min="2824" max="3075" width="9.140625" style="15"/>
    <col min="3076" max="3076" width="8.140625" style="15" customWidth="1"/>
    <col min="3077" max="3077" width="78.5703125" style="15" customWidth="1"/>
    <col min="3078" max="3078" width="18.5703125" style="15" customWidth="1"/>
    <col min="3079" max="3079" width="7.7109375" style="15" customWidth="1"/>
    <col min="3080" max="3331" width="9.140625" style="15"/>
    <col min="3332" max="3332" width="8.140625" style="15" customWidth="1"/>
    <col min="3333" max="3333" width="78.5703125" style="15" customWidth="1"/>
    <col min="3334" max="3334" width="18.5703125" style="15" customWidth="1"/>
    <col min="3335" max="3335" width="7.7109375" style="15" customWidth="1"/>
    <col min="3336" max="3587" width="9.140625" style="15"/>
    <col min="3588" max="3588" width="8.140625" style="15" customWidth="1"/>
    <col min="3589" max="3589" width="78.5703125" style="15" customWidth="1"/>
    <col min="3590" max="3590" width="18.5703125" style="15" customWidth="1"/>
    <col min="3591" max="3591" width="7.7109375" style="15" customWidth="1"/>
    <col min="3592" max="3843" width="9.140625" style="15"/>
    <col min="3844" max="3844" width="8.140625" style="15" customWidth="1"/>
    <col min="3845" max="3845" width="78.5703125" style="15" customWidth="1"/>
    <col min="3846" max="3846" width="18.5703125" style="15" customWidth="1"/>
    <col min="3847" max="3847" width="7.7109375" style="15" customWidth="1"/>
    <col min="3848" max="4099" width="9.140625" style="15"/>
    <col min="4100" max="4100" width="8.140625" style="15" customWidth="1"/>
    <col min="4101" max="4101" width="78.5703125" style="15" customWidth="1"/>
    <col min="4102" max="4102" width="18.5703125" style="15" customWidth="1"/>
    <col min="4103" max="4103" width="7.7109375" style="15" customWidth="1"/>
    <col min="4104" max="4355" width="9.140625" style="15"/>
    <col min="4356" max="4356" width="8.140625" style="15" customWidth="1"/>
    <col min="4357" max="4357" width="78.5703125" style="15" customWidth="1"/>
    <col min="4358" max="4358" width="18.5703125" style="15" customWidth="1"/>
    <col min="4359" max="4359" width="7.7109375" style="15" customWidth="1"/>
    <col min="4360" max="4611" width="9.140625" style="15"/>
    <col min="4612" max="4612" width="8.140625" style="15" customWidth="1"/>
    <col min="4613" max="4613" width="78.5703125" style="15" customWidth="1"/>
    <col min="4614" max="4614" width="18.5703125" style="15" customWidth="1"/>
    <col min="4615" max="4615" width="7.7109375" style="15" customWidth="1"/>
    <col min="4616" max="4867" width="9.140625" style="15"/>
    <col min="4868" max="4868" width="8.140625" style="15" customWidth="1"/>
    <col min="4869" max="4869" width="78.5703125" style="15" customWidth="1"/>
    <col min="4870" max="4870" width="18.5703125" style="15" customWidth="1"/>
    <col min="4871" max="4871" width="7.7109375" style="15" customWidth="1"/>
    <col min="4872" max="5123" width="9.140625" style="15"/>
    <col min="5124" max="5124" width="8.140625" style="15" customWidth="1"/>
    <col min="5125" max="5125" width="78.5703125" style="15" customWidth="1"/>
    <col min="5126" max="5126" width="18.5703125" style="15" customWidth="1"/>
    <col min="5127" max="5127" width="7.7109375" style="15" customWidth="1"/>
    <col min="5128" max="5379" width="9.140625" style="15"/>
    <col min="5380" max="5380" width="8.140625" style="15" customWidth="1"/>
    <col min="5381" max="5381" width="78.5703125" style="15" customWidth="1"/>
    <col min="5382" max="5382" width="18.5703125" style="15" customWidth="1"/>
    <col min="5383" max="5383" width="7.7109375" style="15" customWidth="1"/>
    <col min="5384" max="5635" width="9.140625" style="15"/>
    <col min="5636" max="5636" width="8.140625" style="15" customWidth="1"/>
    <col min="5637" max="5637" width="78.5703125" style="15" customWidth="1"/>
    <col min="5638" max="5638" width="18.5703125" style="15" customWidth="1"/>
    <col min="5639" max="5639" width="7.7109375" style="15" customWidth="1"/>
    <col min="5640" max="5891" width="9.140625" style="15"/>
    <col min="5892" max="5892" width="8.140625" style="15" customWidth="1"/>
    <col min="5893" max="5893" width="78.5703125" style="15" customWidth="1"/>
    <col min="5894" max="5894" width="18.5703125" style="15" customWidth="1"/>
    <col min="5895" max="5895" width="7.7109375" style="15" customWidth="1"/>
    <col min="5896" max="6147" width="9.140625" style="15"/>
    <col min="6148" max="6148" width="8.140625" style="15" customWidth="1"/>
    <col min="6149" max="6149" width="78.5703125" style="15" customWidth="1"/>
    <col min="6150" max="6150" width="18.5703125" style="15" customWidth="1"/>
    <col min="6151" max="6151" width="7.7109375" style="15" customWidth="1"/>
    <col min="6152" max="6403" width="9.140625" style="15"/>
    <col min="6404" max="6404" width="8.140625" style="15" customWidth="1"/>
    <col min="6405" max="6405" width="78.5703125" style="15" customWidth="1"/>
    <col min="6406" max="6406" width="18.5703125" style="15" customWidth="1"/>
    <col min="6407" max="6407" width="7.7109375" style="15" customWidth="1"/>
    <col min="6408" max="6659" width="9.140625" style="15"/>
    <col min="6660" max="6660" width="8.140625" style="15" customWidth="1"/>
    <col min="6661" max="6661" width="78.5703125" style="15" customWidth="1"/>
    <col min="6662" max="6662" width="18.5703125" style="15" customWidth="1"/>
    <col min="6663" max="6663" width="7.7109375" style="15" customWidth="1"/>
    <col min="6664" max="6915" width="9.140625" style="15"/>
    <col min="6916" max="6916" width="8.140625" style="15" customWidth="1"/>
    <col min="6917" max="6917" width="78.5703125" style="15" customWidth="1"/>
    <col min="6918" max="6918" width="18.5703125" style="15" customWidth="1"/>
    <col min="6919" max="6919" width="7.7109375" style="15" customWidth="1"/>
    <col min="6920" max="7171" width="9.140625" style="15"/>
    <col min="7172" max="7172" width="8.140625" style="15" customWidth="1"/>
    <col min="7173" max="7173" width="78.5703125" style="15" customWidth="1"/>
    <col min="7174" max="7174" width="18.5703125" style="15" customWidth="1"/>
    <col min="7175" max="7175" width="7.7109375" style="15" customWidth="1"/>
    <col min="7176" max="7427" width="9.140625" style="15"/>
    <col min="7428" max="7428" width="8.140625" style="15" customWidth="1"/>
    <col min="7429" max="7429" width="78.5703125" style="15" customWidth="1"/>
    <col min="7430" max="7430" width="18.5703125" style="15" customWidth="1"/>
    <col min="7431" max="7431" width="7.7109375" style="15" customWidth="1"/>
    <col min="7432" max="7683" width="9.140625" style="15"/>
    <col min="7684" max="7684" width="8.140625" style="15" customWidth="1"/>
    <col min="7685" max="7685" width="78.5703125" style="15" customWidth="1"/>
    <col min="7686" max="7686" width="18.5703125" style="15" customWidth="1"/>
    <col min="7687" max="7687" width="7.7109375" style="15" customWidth="1"/>
    <col min="7688" max="7939" width="9.140625" style="15"/>
    <col min="7940" max="7940" width="8.140625" style="15" customWidth="1"/>
    <col min="7941" max="7941" width="78.5703125" style="15" customWidth="1"/>
    <col min="7942" max="7942" width="18.5703125" style="15" customWidth="1"/>
    <col min="7943" max="7943" width="7.7109375" style="15" customWidth="1"/>
    <col min="7944" max="8195" width="9.140625" style="15"/>
    <col min="8196" max="8196" width="8.140625" style="15" customWidth="1"/>
    <col min="8197" max="8197" width="78.5703125" style="15" customWidth="1"/>
    <col min="8198" max="8198" width="18.5703125" style="15" customWidth="1"/>
    <col min="8199" max="8199" width="7.7109375" style="15" customWidth="1"/>
    <col min="8200" max="8451" width="9.140625" style="15"/>
    <col min="8452" max="8452" width="8.140625" style="15" customWidth="1"/>
    <col min="8453" max="8453" width="78.5703125" style="15" customWidth="1"/>
    <col min="8454" max="8454" width="18.5703125" style="15" customWidth="1"/>
    <col min="8455" max="8455" width="7.7109375" style="15" customWidth="1"/>
    <col min="8456" max="8707" width="9.140625" style="15"/>
    <col min="8708" max="8708" width="8.140625" style="15" customWidth="1"/>
    <col min="8709" max="8709" width="78.5703125" style="15" customWidth="1"/>
    <col min="8710" max="8710" width="18.5703125" style="15" customWidth="1"/>
    <col min="8711" max="8711" width="7.7109375" style="15" customWidth="1"/>
    <col min="8712" max="8963" width="9.140625" style="15"/>
    <col min="8964" max="8964" width="8.140625" style="15" customWidth="1"/>
    <col min="8965" max="8965" width="78.5703125" style="15" customWidth="1"/>
    <col min="8966" max="8966" width="18.5703125" style="15" customWidth="1"/>
    <col min="8967" max="8967" width="7.7109375" style="15" customWidth="1"/>
    <col min="8968" max="9219" width="9.140625" style="15"/>
    <col min="9220" max="9220" width="8.140625" style="15" customWidth="1"/>
    <col min="9221" max="9221" width="78.5703125" style="15" customWidth="1"/>
    <col min="9222" max="9222" width="18.5703125" style="15" customWidth="1"/>
    <col min="9223" max="9223" width="7.7109375" style="15" customWidth="1"/>
    <col min="9224" max="9475" width="9.140625" style="15"/>
    <col min="9476" max="9476" width="8.140625" style="15" customWidth="1"/>
    <col min="9477" max="9477" width="78.5703125" style="15" customWidth="1"/>
    <col min="9478" max="9478" width="18.5703125" style="15" customWidth="1"/>
    <col min="9479" max="9479" width="7.7109375" style="15" customWidth="1"/>
    <col min="9480" max="9731" width="9.140625" style="15"/>
    <col min="9732" max="9732" width="8.140625" style="15" customWidth="1"/>
    <col min="9733" max="9733" width="78.5703125" style="15" customWidth="1"/>
    <col min="9734" max="9734" width="18.5703125" style="15" customWidth="1"/>
    <col min="9735" max="9735" width="7.7109375" style="15" customWidth="1"/>
    <col min="9736" max="9987" width="9.140625" style="15"/>
    <col min="9988" max="9988" width="8.140625" style="15" customWidth="1"/>
    <col min="9989" max="9989" width="78.5703125" style="15" customWidth="1"/>
    <col min="9990" max="9990" width="18.5703125" style="15" customWidth="1"/>
    <col min="9991" max="9991" width="7.7109375" style="15" customWidth="1"/>
    <col min="9992" max="10243" width="9.140625" style="15"/>
    <col min="10244" max="10244" width="8.140625" style="15" customWidth="1"/>
    <col min="10245" max="10245" width="78.5703125" style="15" customWidth="1"/>
    <col min="10246" max="10246" width="18.5703125" style="15" customWidth="1"/>
    <col min="10247" max="10247" width="7.7109375" style="15" customWidth="1"/>
    <col min="10248" max="10499" width="9.140625" style="15"/>
    <col min="10500" max="10500" width="8.140625" style="15" customWidth="1"/>
    <col min="10501" max="10501" width="78.5703125" style="15" customWidth="1"/>
    <col min="10502" max="10502" width="18.5703125" style="15" customWidth="1"/>
    <col min="10503" max="10503" width="7.7109375" style="15" customWidth="1"/>
    <col min="10504" max="10755" width="9.140625" style="15"/>
    <col min="10756" max="10756" width="8.140625" style="15" customWidth="1"/>
    <col min="10757" max="10757" width="78.5703125" style="15" customWidth="1"/>
    <col min="10758" max="10758" width="18.5703125" style="15" customWidth="1"/>
    <col min="10759" max="10759" width="7.7109375" style="15" customWidth="1"/>
    <col min="10760" max="11011" width="9.140625" style="15"/>
    <col min="11012" max="11012" width="8.140625" style="15" customWidth="1"/>
    <col min="11013" max="11013" width="78.5703125" style="15" customWidth="1"/>
    <col min="11014" max="11014" width="18.5703125" style="15" customWidth="1"/>
    <col min="11015" max="11015" width="7.7109375" style="15" customWidth="1"/>
    <col min="11016" max="11267" width="9.140625" style="15"/>
    <col min="11268" max="11268" width="8.140625" style="15" customWidth="1"/>
    <col min="11269" max="11269" width="78.5703125" style="15" customWidth="1"/>
    <col min="11270" max="11270" width="18.5703125" style="15" customWidth="1"/>
    <col min="11271" max="11271" width="7.7109375" style="15" customWidth="1"/>
    <col min="11272" max="11523" width="9.140625" style="15"/>
    <col min="11524" max="11524" width="8.140625" style="15" customWidth="1"/>
    <col min="11525" max="11525" width="78.5703125" style="15" customWidth="1"/>
    <col min="11526" max="11526" width="18.5703125" style="15" customWidth="1"/>
    <col min="11527" max="11527" width="7.7109375" style="15" customWidth="1"/>
    <col min="11528" max="11779" width="9.140625" style="15"/>
    <col min="11780" max="11780" width="8.140625" style="15" customWidth="1"/>
    <col min="11781" max="11781" width="78.5703125" style="15" customWidth="1"/>
    <col min="11782" max="11782" width="18.5703125" style="15" customWidth="1"/>
    <col min="11783" max="11783" width="7.7109375" style="15" customWidth="1"/>
    <col min="11784" max="12035" width="9.140625" style="15"/>
    <col min="12036" max="12036" width="8.140625" style="15" customWidth="1"/>
    <col min="12037" max="12037" width="78.5703125" style="15" customWidth="1"/>
    <col min="12038" max="12038" width="18.5703125" style="15" customWidth="1"/>
    <col min="12039" max="12039" width="7.7109375" style="15" customWidth="1"/>
    <col min="12040" max="12291" width="9.140625" style="15"/>
    <col min="12292" max="12292" width="8.140625" style="15" customWidth="1"/>
    <col min="12293" max="12293" width="78.5703125" style="15" customWidth="1"/>
    <col min="12294" max="12294" width="18.5703125" style="15" customWidth="1"/>
    <col min="12295" max="12295" width="7.7109375" style="15" customWidth="1"/>
    <col min="12296" max="12547" width="9.140625" style="15"/>
    <col min="12548" max="12548" width="8.140625" style="15" customWidth="1"/>
    <col min="12549" max="12549" width="78.5703125" style="15" customWidth="1"/>
    <col min="12550" max="12550" width="18.5703125" style="15" customWidth="1"/>
    <col min="12551" max="12551" width="7.7109375" style="15" customWidth="1"/>
    <col min="12552" max="12803" width="9.140625" style="15"/>
    <col min="12804" max="12804" width="8.140625" style="15" customWidth="1"/>
    <col min="12805" max="12805" width="78.5703125" style="15" customWidth="1"/>
    <col min="12806" max="12806" width="18.5703125" style="15" customWidth="1"/>
    <col min="12807" max="12807" width="7.7109375" style="15" customWidth="1"/>
    <col min="12808" max="13059" width="9.140625" style="15"/>
    <col min="13060" max="13060" width="8.140625" style="15" customWidth="1"/>
    <col min="13061" max="13061" width="78.5703125" style="15" customWidth="1"/>
    <col min="13062" max="13062" width="18.5703125" style="15" customWidth="1"/>
    <col min="13063" max="13063" width="7.7109375" style="15" customWidth="1"/>
    <col min="13064" max="13315" width="9.140625" style="15"/>
    <col min="13316" max="13316" width="8.140625" style="15" customWidth="1"/>
    <col min="13317" max="13317" width="78.5703125" style="15" customWidth="1"/>
    <col min="13318" max="13318" width="18.5703125" style="15" customWidth="1"/>
    <col min="13319" max="13319" width="7.7109375" style="15" customWidth="1"/>
    <col min="13320" max="13571" width="9.140625" style="15"/>
    <col min="13572" max="13572" width="8.140625" style="15" customWidth="1"/>
    <col min="13573" max="13573" width="78.5703125" style="15" customWidth="1"/>
    <col min="13574" max="13574" width="18.5703125" style="15" customWidth="1"/>
    <col min="13575" max="13575" width="7.7109375" style="15" customWidth="1"/>
    <col min="13576" max="13827" width="9.140625" style="15"/>
    <col min="13828" max="13828" width="8.140625" style="15" customWidth="1"/>
    <col min="13829" max="13829" width="78.5703125" style="15" customWidth="1"/>
    <col min="13830" max="13830" width="18.5703125" style="15" customWidth="1"/>
    <col min="13831" max="13831" width="7.7109375" style="15" customWidth="1"/>
    <col min="13832" max="14083" width="9.140625" style="15"/>
    <col min="14084" max="14084" width="8.140625" style="15" customWidth="1"/>
    <col min="14085" max="14085" width="78.5703125" style="15" customWidth="1"/>
    <col min="14086" max="14086" width="18.5703125" style="15" customWidth="1"/>
    <col min="14087" max="14087" width="7.7109375" style="15" customWidth="1"/>
    <col min="14088" max="14339" width="9.140625" style="15"/>
    <col min="14340" max="14340" width="8.140625" style="15" customWidth="1"/>
    <col min="14341" max="14341" width="78.5703125" style="15" customWidth="1"/>
    <col min="14342" max="14342" width="18.5703125" style="15" customWidth="1"/>
    <col min="14343" max="14343" width="7.7109375" style="15" customWidth="1"/>
    <col min="14344" max="14595" width="9.140625" style="15"/>
    <col min="14596" max="14596" width="8.140625" style="15" customWidth="1"/>
    <col min="14597" max="14597" width="78.5703125" style="15" customWidth="1"/>
    <col min="14598" max="14598" width="18.5703125" style="15" customWidth="1"/>
    <col min="14599" max="14599" width="7.7109375" style="15" customWidth="1"/>
    <col min="14600" max="14851" width="9.140625" style="15"/>
    <col min="14852" max="14852" width="8.140625" style="15" customWidth="1"/>
    <col min="14853" max="14853" width="78.5703125" style="15" customWidth="1"/>
    <col min="14854" max="14854" width="18.5703125" style="15" customWidth="1"/>
    <col min="14855" max="14855" width="7.7109375" style="15" customWidth="1"/>
    <col min="14856" max="15107" width="9.140625" style="15"/>
    <col min="15108" max="15108" width="8.140625" style="15" customWidth="1"/>
    <col min="15109" max="15109" width="78.5703125" style="15" customWidth="1"/>
    <col min="15110" max="15110" width="18.5703125" style="15" customWidth="1"/>
    <col min="15111" max="15111" width="7.7109375" style="15" customWidth="1"/>
    <col min="15112" max="15363" width="9.140625" style="15"/>
    <col min="15364" max="15364" width="8.140625" style="15" customWidth="1"/>
    <col min="15365" max="15365" width="78.5703125" style="15" customWidth="1"/>
    <col min="15366" max="15366" width="18.5703125" style="15" customWidth="1"/>
    <col min="15367" max="15367" width="7.7109375" style="15" customWidth="1"/>
    <col min="15368" max="15619" width="9.140625" style="15"/>
    <col min="15620" max="15620" width="8.140625" style="15" customWidth="1"/>
    <col min="15621" max="15621" width="78.5703125" style="15" customWidth="1"/>
    <col min="15622" max="15622" width="18.5703125" style="15" customWidth="1"/>
    <col min="15623" max="15623" width="7.7109375" style="15" customWidth="1"/>
    <col min="15624" max="15875" width="9.140625" style="15"/>
    <col min="15876" max="15876" width="8.140625" style="15" customWidth="1"/>
    <col min="15877" max="15877" width="78.5703125" style="15" customWidth="1"/>
    <col min="15878" max="15878" width="18.5703125" style="15" customWidth="1"/>
    <col min="15879" max="15879" width="7.7109375" style="15" customWidth="1"/>
    <col min="15880" max="16131" width="9.140625" style="15"/>
    <col min="16132" max="16132" width="8.140625" style="15" customWidth="1"/>
    <col min="16133" max="16133" width="78.5703125" style="15" customWidth="1"/>
    <col min="16134" max="16134" width="18.5703125" style="15" customWidth="1"/>
    <col min="16135" max="16135" width="7.7109375" style="15" customWidth="1"/>
    <col min="16136" max="16384" width="9.140625" style="15"/>
  </cols>
  <sheetData>
    <row r="1" spans="1:6" ht="15.95" customHeight="1" x14ac:dyDescent="0.25">
      <c r="A1" s="667" t="s">
        <v>81</v>
      </c>
      <c r="B1" s="667"/>
      <c r="C1" s="667"/>
      <c r="D1" s="136"/>
      <c r="E1" s="136"/>
      <c r="F1" s="136"/>
    </row>
    <row r="2" spans="1:6" ht="15.95" customHeight="1" thickBot="1" x14ac:dyDescent="0.3">
      <c r="A2" s="666" t="s">
        <v>82</v>
      </c>
      <c r="B2" s="666"/>
      <c r="C2" s="16"/>
      <c r="D2" s="16"/>
      <c r="E2" s="16"/>
      <c r="F2" s="16" t="s">
        <v>323</v>
      </c>
    </row>
    <row r="3" spans="1:6" ht="24.75" thickBot="1" x14ac:dyDescent="0.3">
      <c r="A3" s="17" t="s">
        <v>83</v>
      </c>
      <c r="B3" s="18" t="s">
        <v>84</v>
      </c>
      <c r="C3" s="197" t="s">
        <v>396</v>
      </c>
      <c r="D3" s="19" t="s">
        <v>300</v>
      </c>
      <c r="E3" s="19" t="s">
        <v>405</v>
      </c>
      <c r="F3" s="19" t="s">
        <v>406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1</v>
      </c>
      <c r="B5" s="25" t="s">
        <v>306</v>
      </c>
      <c r="C5" s="11"/>
      <c r="D5" s="11"/>
      <c r="E5" s="11"/>
      <c r="F5" s="11"/>
    </row>
    <row r="6" spans="1:6" s="26" customFormat="1" ht="12" customHeight="1" thickBot="1" x14ac:dyDescent="0.25">
      <c r="A6" s="24" t="s">
        <v>7</v>
      </c>
      <c r="B6" s="35" t="s">
        <v>85</v>
      </c>
      <c r="C6" s="11">
        <f>+C7+C8+C9+C10+C11</f>
        <v>0</v>
      </c>
      <c r="D6" s="11">
        <f t="shared" ref="D6:E6" si="0">+D7+D8+D9+D10+D11</f>
        <v>0</v>
      </c>
      <c r="E6" s="11">
        <f t="shared" si="0"/>
        <v>0</v>
      </c>
      <c r="F6" s="11">
        <f>+F7+F8+F9+F10+F11</f>
        <v>0</v>
      </c>
    </row>
    <row r="7" spans="1:6" s="26" customFormat="1" ht="12" customHeight="1" x14ac:dyDescent="0.2">
      <c r="A7" s="27" t="s">
        <v>8</v>
      </c>
      <c r="B7" s="28" t="s">
        <v>9</v>
      </c>
      <c r="C7" s="29"/>
      <c r="D7" s="29"/>
      <c r="E7" s="29"/>
      <c r="F7" s="29">
        <f>SUM(D7:E7)</f>
        <v>0</v>
      </c>
    </row>
    <row r="8" spans="1:6" s="26" customFormat="1" ht="12" customHeight="1" x14ac:dyDescent="0.2">
      <c r="A8" s="30" t="s">
        <v>10</v>
      </c>
      <c r="B8" s="31" t="s">
        <v>86</v>
      </c>
      <c r="C8" s="32"/>
      <c r="D8" s="32"/>
      <c r="E8" s="32"/>
      <c r="F8" s="32">
        <f t="shared" ref="F8:F12" si="1">SUM(D8:E8)</f>
        <v>0</v>
      </c>
    </row>
    <row r="9" spans="1:6" s="26" customFormat="1" ht="12" customHeight="1" x14ac:dyDescent="0.2">
      <c r="A9" s="30" t="s">
        <v>11</v>
      </c>
      <c r="B9" s="31" t="s">
        <v>87</v>
      </c>
      <c r="C9" s="32"/>
      <c r="D9" s="32"/>
      <c r="E9" s="32"/>
      <c r="F9" s="32">
        <f t="shared" si="1"/>
        <v>0</v>
      </c>
    </row>
    <row r="10" spans="1:6" s="26" customFormat="1" ht="12" customHeight="1" x14ac:dyDescent="0.2">
      <c r="A10" s="30" t="s">
        <v>12</v>
      </c>
      <c r="B10" s="31" t="s">
        <v>88</v>
      </c>
      <c r="C10" s="32"/>
      <c r="D10" s="32"/>
      <c r="E10" s="32"/>
      <c r="F10" s="32">
        <f t="shared" si="1"/>
        <v>0</v>
      </c>
    </row>
    <row r="11" spans="1:6" s="26" customFormat="1" ht="12" customHeight="1" x14ac:dyDescent="0.2">
      <c r="A11" s="30" t="s">
        <v>89</v>
      </c>
      <c r="B11" s="31" t="s">
        <v>90</v>
      </c>
      <c r="C11" s="32"/>
      <c r="D11" s="32"/>
      <c r="E11" s="32"/>
      <c r="F11" s="32">
        <f t="shared" si="1"/>
        <v>0</v>
      </c>
    </row>
    <row r="12" spans="1:6" s="26" customFormat="1" ht="12" customHeight="1" thickBot="1" x14ac:dyDescent="0.25">
      <c r="A12" s="33" t="s">
        <v>91</v>
      </c>
      <c r="B12" s="34" t="s">
        <v>92</v>
      </c>
      <c r="C12" s="36"/>
      <c r="D12" s="36"/>
      <c r="E12" s="36"/>
      <c r="F12" s="36">
        <f t="shared" si="1"/>
        <v>0</v>
      </c>
    </row>
    <row r="13" spans="1:6" s="26" customFormat="1" ht="12" customHeight="1" thickBot="1" x14ac:dyDescent="0.25">
      <c r="A13" s="24" t="s">
        <v>13</v>
      </c>
      <c r="B13" s="25" t="s">
        <v>93</v>
      </c>
      <c r="C13" s="11">
        <f>+C14+C15+C16+C17+C18</f>
        <v>0</v>
      </c>
      <c r="D13" s="11">
        <f t="shared" ref="D13:E13" si="2">+D14+D15+D16+D17+D18</f>
        <v>0</v>
      </c>
      <c r="E13" s="11">
        <f t="shared" si="2"/>
        <v>0</v>
      </c>
      <c r="F13" s="11">
        <f>+F14+F15+F16+F17+F18</f>
        <v>0</v>
      </c>
    </row>
    <row r="14" spans="1:6" s="26" customFormat="1" ht="12" customHeight="1" x14ac:dyDescent="0.2">
      <c r="A14" s="27" t="s">
        <v>94</v>
      </c>
      <c r="B14" s="28" t="s">
        <v>95</v>
      </c>
      <c r="C14" s="29"/>
      <c r="D14" s="29"/>
      <c r="E14" s="29"/>
      <c r="F14" s="29">
        <f t="shared" ref="F14:F19" si="3">SUM(D14:E14)</f>
        <v>0</v>
      </c>
    </row>
    <row r="15" spans="1:6" s="26" customFormat="1" ht="12" customHeight="1" x14ac:dyDescent="0.2">
      <c r="A15" s="30" t="s">
        <v>96</v>
      </c>
      <c r="B15" s="31" t="s">
        <v>97</v>
      </c>
      <c r="C15" s="32"/>
      <c r="D15" s="32"/>
      <c r="E15" s="32"/>
      <c r="F15" s="32">
        <f t="shared" si="3"/>
        <v>0</v>
      </c>
    </row>
    <row r="16" spans="1:6" s="26" customFormat="1" ht="12" customHeight="1" x14ac:dyDescent="0.2">
      <c r="A16" s="30" t="s">
        <v>98</v>
      </c>
      <c r="B16" s="31" t="s">
        <v>99</v>
      </c>
      <c r="C16" s="32"/>
      <c r="D16" s="32"/>
      <c r="E16" s="32"/>
      <c r="F16" s="32">
        <f t="shared" si="3"/>
        <v>0</v>
      </c>
    </row>
    <row r="17" spans="1:6" s="26" customFormat="1" ht="12" customHeight="1" x14ac:dyDescent="0.2">
      <c r="A17" s="30" t="s">
        <v>100</v>
      </c>
      <c r="B17" s="31" t="s">
        <v>101</v>
      </c>
      <c r="C17" s="32"/>
      <c r="D17" s="32"/>
      <c r="E17" s="32"/>
      <c r="F17" s="32">
        <f t="shared" si="3"/>
        <v>0</v>
      </c>
    </row>
    <row r="18" spans="1:6" s="26" customFormat="1" ht="12" customHeight="1" x14ac:dyDescent="0.2">
      <c r="A18" s="30" t="s">
        <v>102</v>
      </c>
      <c r="B18" s="31" t="s">
        <v>103</v>
      </c>
      <c r="C18" s="32"/>
      <c r="D18" s="32"/>
      <c r="E18" s="32"/>
      <c r="F18" s="32">
        <f t="shared" si="3"/>
        <v>0</v>
      </c>
    </row>
    <row r="19" spans="1:6" s="26" customFormat="1" ht="12" customHeight="1" thickBot="1" x14ac:dyDescent="0.25">
      <c r="A19" s="33" t="s">
        <v>104</v>
      </c>
      <c r="B19" s="34" t="s">
        <v>105</v>
      </c>
      <c r="C19" s="36"/>
      <c r="D19" s="36"/>
      <c r="E19" s="36"/>
      <c r="F19" s="36">
        <f t="shared" si="3"/>
        <v>0</v>
      </c>
    </row>
    <row r="20" spans="1:6" s="26" customFormat="1" ht="12" customHeight="1" thickBot="1" x14ac:dyDescent="0.25">
      <c r="A20" s="24" t="s">
        <v>106</v>
      </c>
      <c r="B20" s="25" t="s">
        <v>14</v>
      </c>
      <c r="C20" s="14">
        <f>+C21+C24+C25+C26</f>
        <v>0</v>
      </c>
      <c r="D20" s="14">
        <f t="shared" ref="D20:E20" si="4">+D21+D24+D25+D26</f>
        <v>0</v>
      </c>
      <c r="E20" s="14">
        <f t="shared" si="4"/>
        <v>0</v>
      </c>
      <c r="F20" s="14">
        <f>+F21+F24+F25+F26</f>
        <v>0</v>
      </c>
    </row>
    <row r="21" spans="1:6" s="26" customFormat="1" ht="12" hidden="1" customHeight="1" x14ac:dyDescent="0.2">
      <c r="A21" s="27" t="s">
        <v>16</v>
      </c>
      <c r="B21" s="28" t="s">
        <v>107</v>
      </c>
      <c r="C21" s="37">
        <f>+C22+C23</f>
        <v>0</v>
      </c>
      <c r="D21" s="37">
        <f t="shared" ref="D21:E21" si="5">+D22+D23</f>
        <v>0</v>
      </c>
      <c r="E21" s="37">
        <f t="shared" si="5"/>
        <v>0</v>
      </c>
      <c r="F21" s="37">
        <f>+F22+F23</f>
        <v>0</v>
      </c>
    </row>
    <row r="22" spans="1:6" s="26" customFormat="1" ht="12" hidden="1" customHeight="1" x14ac:dyDescent="0.2">
      <c r="A22" s="30" t="s">
        <v>108</v>
      </c>
      <c r="B22" s="31" t="s">
        <v>109</v>
      </c>
      <c r="C22" s="32"/>
      <c r="D22" s="32"/>
      <c r="E22" s="32"/>
      <c r="F22" s="32"/>
    </row>
    <row r="23" spans="1:6" s="26" customFormat="1" ht="12" hidden="1" customHeight="1" x14ac:dyDescent="0.2">
      <c r="A23" s="30" t="s">
        <v>110</v>
      </c>
      <c r="B23" s="31" t="s">
        <v>111</v>
      </c>
      <c r="C23" s="32"/>
      <c r="D23" s="32"/>
      <c r="E23" s="32"/>
      <c r="F23" s="32"/>
    </row>
    <row r="24" spans="1:6" s="26" customFormat="1" ht="12" hidden="1" customHeight="1" x14ac:dyDescent="0.2">
      <c r="A24" s="30" t="s">
        <v>17</v>
      </c>
      <c r="B24" s="31" t="s">
        <v>112</v>
      </c>
      <c r="C24" s="32"/>
      <c r="D24" s="32"/>
      <c r="E24" s="32"/>
      <c r="F24" s="32"/>
    </row>
    <row r="25" spans="1:6" s="26" customFormat="1" ht="12" hidden="1" customHeight="1" x14ac:dyDescent="0.2">
      <c r="A25" s="30" t="s">
        <v>18</v>
      </c>
      <c r="B25" s="31" t="s">
        <v>113</v>
      </c>
      <c r="C25" s="32"/>
      <c r="D25" s="32"/>
      <c r="E25" s="32"/>
      <c r="F25" s="32"/>
    </row>
    <row r="26" spans="1:6" s="26" customFormat="1" ht="12" hidden="1" customHeight="1" thickBot="1" x14ac:dyDescent="0.25">
      <c r="A26" s="33" t="s">
        <v>114</v>
      </c>
      <c r="B26" s="34" t="s">
        <v>115</v>
      </c>
      <c r="C26" s="36"/>
      <c r="D26" s="36"/>
      <c r="E26" s="36"/>
      <c r="F26" s="36"/>
    </row>
    <row r="27" spans="1:6" s="26" customFormat="1" ht="12" customHeight="1" thickBot="1" x14ac:dyDescent="0.25">
      <c r="A27" s="24" t="s">
        <v>19</v>
      </c>
      <c r="B27" s="25" t="s">
        <v>116</v>
      </c>
      <c r="C27" s="11">
        <f>SUM(C28:C38)</f>
        <v>0</v>
      </c>
      <c r="D27" s="11">
        <f t="shared" ref="D27:E27" si="6">SUM(D28:D38)</f>
        <v>0</v>
      </c>
      <c r="E27" s="11">
        <f t="shared" si="6"/>
        <v>0</v>
      </c>
      <c r="F27" s="11">
        <f>SUM(F28:F38)</f>
        <v>0</v>
      </c>
    </row>
    <row r="28" spans="1:6" s="26" customFormat="1" ht="12" customHeight="1" x14ac:dyDescent="0.2">
      <c r="A28" s="27" t="s">
        <v>20</v>
      </c>
      <c r="B28" s="28" t="s">
        <v>117</v>
      </c>
      <c r="C28" s="29"/>
      <c r="D28" s="29"/>
      <c r="E28" s="29"/>
      <c r="F28" s="29">
        <f t="shared" ref="F28:F38" si="7">SUM(D28:E28)</f>
        <v>0</v>
      </c>
    </row>
    <row r="29" spans="1:6" s="26" customFormat="1" ht="12" customHeight="1" x14ac:dyDescent="0.2">
      <c r="A29" s="30" t="s">
        <v>22</v>
      </c>
      <c r="B29" s="31" t="s">
        <v>118</v>
      </c>
      <c r="C29" s="32"/>
      <c r="D29" s="32"/>
      <c r="E29" s="32"/>
      <c r="F29" s="32">
        <f t="shared" si="7"/>
        <v>0</v>
      </c>
    </row>
    <row r="30" spans="1:6" s="26" customFormat="1" ht="12" customHeight="1" x14ac:dyDescent="0.2">
      <c r="A30" s="30" t="s">
        <v>24</v>
      </c>
      <c r="B30" s="31" t="s">
        <v>119</v>
      </c>
      <c r="C30" s="32"/>
      <c r="D30" s="32"/>
      <c r="E30" s="32"/>
      <c r="F30" s="32">
        <f t="shared" si="7"/>
        <v>0</v>
      </c>
    </row>
    <row r="31" spans="1:6" s="26" customFormat="1" ht="12" customHeight="1" x14ac:dyDescent="0.2">
      <c r="A31" s="30" t="s">
        <v>120</v>
      </c>
      <c r="B31" s="31" t="s">
        <v>121</v>
      </c>
      <c r="C31" s="32"/>
      <c r="D31" s="32"/>
      <c r="E31" s="32"/>
      <c r="F31" s="32">
        <f t="shared" si="7"/>
        <v>0</v>
      </c>
    </row>
    <row r="32" spans="1:6" s="26" customFormat="1" ht="12" customHeight="1" x14ac:dyDescent="0.2">
      <c r="A32" s="30" t="s">
        <v>122</v>
      </c>
      <c r="B32" s="31" t="s">
        <v>123</v>
      </c>
      <c r="C32" s="32"/>
      <c r="D32" s="32"/>
      <c r="E32" s="32"/>
      <c r="F32" s="32">
        <f t="shared" si="7"/>
        <v>0</v>
      </c>
    </row>
    <row r="33" spans="1:6" s="26" customFormat="1" ht="12" customHeight="1" x14ac:dyDescent="0.2">
      <c r="A33" s="30" t="s">
        <v>124</v>
      </c>
      <c r="B33" s="31" t="s">
        <v>125</v>
      </c>
      <c r="C33" s="32"/>
      <c r="D33" s="32"/>
      <c r="E33" s="32"/>
      <c r="F33" s="32">
        <f t="shared" si="7"/>
        <v>0</v>
      </c>
    </row>
    <row r="34" spans="1:6" s="26" customFormat="1" ht="12" customHeight="1" x14ac:dyDescent="0.2">
      <c r="A34" s="30" t="s">
        <v>126</v>
      </c>
      <c r="B34" s="31" t="s">
        <v>127</v>
      </c>
      <c r="C34" s="32"/>
      <c r="D34" s="32"/>
      <c r="E34" s="32"/>
      <c r="F34" s="32">
        <f t="shared" si="7"/>
        <v>0</v>
      </c>
    </row>
    <row r="35" spans="1:6" s="26" customFormat="1" ht="12" customHeight="1" x14ac:dyDescent="0.2">
      <c r="A35" s="30" t="s">
        <v>128</v>
      </c>
      <c r="B35" s="31" t="s">
        <v>129</v>
      </c>
      <c r="C35" s="32"/>
      <c r="D35" s="32"/>
      <c r="E35" s="32"/>
      <c r="F35" s="32">
        <f t="shared" si="7"/>
        <v>0</v>
      </c>
    </row>
    <row r="36" spans="1:6" s="26" customFormat="1" ht="12" customHeight="1" x14ac:dyDescent="0.2">
      <c r="A36" s="30" t="s">
        <v>130</v>
      </c>
      <c r="B36" s="31" t="s">
        <v>131</v>
      </c>
      <c r="C36" s="38"/>
      <c r="D36" s="38"/>
      <c r="E36" s="38"/>
      <c r="F36" s="38">
        <f t="shared" si="7"/>
        <v>0</v>
      </c>
    </row>
    <row r="37" spans="1:6" s="26" customFormat="1" ht="12" customHeight="1" x14ac:dyDescent="0.2">
      <c r="A37" s="236" t="s">
        <v>132</v>
      </c>
      <c r="B37" s="237" t="s">
        <v>379</v>
      </c>
      <c r="C37" s="39"/>
      <c r="D37" s="39"/>
      <c r="E37" s="39"/>
      <c r="F37" s="39">
        <f t="shared" si="7"/>
        <v>0</v>
      </c>
    </row>
    <row r="38" spans="1:6" s="26" customFormat="1" ht="12" customHeight="1" thickBot="1" x14ac:dyDescent="0.25">
      <c r="A38" s="236" t="s">
        <v>380</v>
      </c>
      <c r="B38" s="238" t="s">
        <v>133</v>
      </c>
      <c r="C38" s="39"/>
      <c r="D38" s="39"/>
      <c r="E38" s="39"/>
      <c r="F38" s="39">
        <f t="shared" si="7"/>
        <v>0</v>
      </c>
    </row>
    <row r="39" spans="1:6" s="26" customFormat="1" ht="12" customHeight="1" thickBot="1" x14ac:dyDescent="0.25">
      <c r="A39" s="24" t="s">
        <v>26</v>
      </c>
      <c r="B39" s="25" t="s">
        <v>134</v>
      </c>
      <c r="C39" s="11">
        <f>SUM(C40:C44)</f>
        <v>0</v>
      </c>
      <c r="D39" s="11">
        <f t="shared" ref="D39:E39" si="8">SUM(D40:D44)</f>
        <v>0</v>
      </c>
      <c r="E39" s="11">
        <f t="shared" si="8"/>
        <v>0</v>
      </c>
      <c r="F39" s="11">
        <f>SUM(F40:F44)</f>
        <v>0</v>
      </c>
    </row>
    <row r="40" spans="1:6" s="26" customFormat="1" ht="12" customHeight="1" x14ac:dyDescent="0.2">
      <c r="A40" s="27" t="s">
        <v>52</v>
      </c>
      <c r="B40" s="28" t="s">
        <v>21</v>
      </c>
      <c r="C40" s="40"/>
      <c r="D40" s="40"/>
      <c r="E40" s="40"/>
      <c r="F40" s="40">
        <f t="shared" ref="F40:F44" si="9">SUM(D40:E40)</f>
        <v>0</v>
      </c>
    </row>
    <row r="41" spans="1:6" s="26" customFormat="1" ht="12" customHeight="1" x14ac:dyDescent="0.2">
      <c r="A41" s="30" t="s">
        <v>54</v>
      </c>
      <c r="B41" s="31" t="s">
        <v>23</v>
      </c>
      <c r="C41" s="38"/>
      <c r="D41" s="38"/>
      <c r="E41" s="38"/>
      <c r="F41" s="38">
        <f t="shared" si="9"/>
        <v>0</v>
      </c>
    </row>
    <row r="42" spans="1:6" s="26" customFormat="1" ht="12" customHeight="1" x14ac:dyDescent="0.2">
      <c r="A42" s="30" t="s">
        <v>56</v>
      </c>
      <c r="B42" s="31" t="s">
        <v>25</v>
      </c>
      <c r="C42" s="38"/>
      <c r="D42" s="38"/>
      <c r="E42" s="38"/>
      <c r="F42" s="38">
        <f t="shared" si="9"/>
        <v>0</v>
      </c>
    </row>
    <row r="43" spans="1:6" s="26" customFormat="1" ht="12" customHeight="1" x14ac:dyDescent="0.2">
      <c r="A43" s="30" t="s">
        <v>58</v>
      </c>
      <c r="B43" s="31" t="s">
        <v>135</v>
      </c>
      <c r="C43" s="38"/>
      <c r="D43" s="38"/>
      <c r="E43" s="38"/>
      <c r="F43" s="38">
        <f t="shared" si="9"/>
        <v>0</v>
      </c>
    </row>
    <row r="44" spans="1:6" s="26" customFormat="1" ht="12" customHeight="1" thickBot="1" x14ac:dyDescent="0.25">
      <c r="A44" s="33" t="s">
        <v>136</v>
      </c>
      <c r="B44" s="34" t="s">
        <v>137</v>
      </c>
      <c r="C44" s="39"/>
      <c r="D44" s="39"/>
      <c r="E44" s="39"/>
      <c r="F44" s="39">
        <f t="shared" si="9"/>
        <v>0</v>
      </c>
    </row>
    <row r="45" spans="1:6" s="26" customFormat="1" ht="12" customHeight="1" thickBot="1" x14ac:dyDescent="0.25">
      <c r="A45" s="24" t="s">
        <v>138</v>
      </c>
      <c r="B45" s="25" t="s">
        <v>139</v>
      </c>
      <c r="C45" s="11">
        <f>SUM(C46:C48)</f>
        <v>0</v>
      </c>
      <c r="D45" s="11">
        <f t="shared" ref="D45:E45" si="10">SUM(D46:D48)</f>
        <v>0</v>
      </c>
      <c r="E45" s="11">
        <f t="shared" si="10"/>
        <v>0</v>
      </c>
      <c r="F45" s="11">
        <f>SUM(F46:F48)</f>
        <v>0</v>
      </c>
    </row>
    <row r="46" spans="1:6" s="26" customFormat="1" ht="12" customHeight="1" x14ac:dyDescent="0.2">
      <c r="A46" s="27" t="s">
        <v>61</v>
      </c>
      <c r="B46" s="28" t="s">
        <v>140</v>
      </c>
      <c r="C46" s="29"/>
      <c r="D46" s="29"/>
      <c r="E46" s="29"/>
      <c r="F46" s="29">
        <f t="shared" ref="F46:F49" si="11">SUM(D46:E46)</f>
        <v>0</v>
      </c>
    </row>
    <row r="47" spans="1:6" s="26" customFormat="1" ht="12" customHeight="1" x14ac:dyDescent="0.2">
      <c r="A47" s="30" t="s">
        <v>63</v>
      </c>
      <c r="B47" s="31" t="s">
        <v>141</v>
      </c>
      <c r="C47" s="32"/>
      <c r="D47" s="32"/>
      <c r="E47" s="32"/>
      <c r="F47" s="32">
        <f t="shared" si="11"/>
        <v>0</v>
      </c>
    </row>
    <row r="48" spans="1:6" s="26" customFormat="1" ht="12" customHeight="1" x14ac:dyDescent="0.2">
      <c r="A48" s="30" t="s">
        <v>65</v>
      </c>
      <c r="B48" s="31" t="s">
        <v>142</v>
      </c>
      <c r="C48" s="32"/>
      <c r="D48" s="32"/>
      <c r="E48" s="32"/>
      <c r="F48" s="32">
        <f t="shared" si="11"/>
        <v>0</v>
      </c>
    </row>
    <row r="49" spans="1:6" s="26" customFormat="1" ht="12" customHeight="1" thickBot="1" x14ac:dyDescent="0.25">
      <c r="A49" s="33" t="s">
        <v>67</v>
      </c>
      <c r="B49" s="34" t="s">
        <v>143</v>
      </c>
      <c r="C49" s="36"/>
      <c r="D49" s="36"/>
      <c r="E49" s="36"/>
      <c r="F49" s="36">
        <f t="shared" si="11"/>
        <v>0</v>
      </c>
    </row>
    <row r="50" spans="1:6" s="26" customFormat="1" ht="12" customHeight="1" thickBot="1" x14ac:dyDescent="0.25">
      <c r="A50" s="24" t="s">
        <v>30</v>
      </c>
      <c r="B50" s="35" t="s">
        <v>144</v>
      </c>
      <c r="C50" s="11">
        <f>SUM(C51:C53)</f>
        <v>0</v>
      </c>
      <c r="D50" s="11">
        <f t="shared" ref="D50:E50" si="12">SUM(D51:D53)</f>
        <v>0</v>
      </c>
      <c r="E50" s="11">
        <f t="shared" si="12"/>
        <v>0</v>
      </c>
      <c r="F50" s="11">
        <f>SUM(F51:F53)</f>
        <v>0</v>
      </c>
    </row>
    <row r="51" spans="1:6" s="26" customFormat="1" ht="12" customHeight="1" x14ac:dyDescent="0.2">
      <c r="A51" s="27" t="s">
        <v>70</v>
      </c>
      <c r="B51" s="28" t="s">
        <v>145</v>
      </c>
      <c r="C51" s="38"/>
      <c r="D51" s="38"/>
      <c r="E51" s="38"/>
      <c r="F51" s="38">
        <f t="shared" ref="F51:F54" si="13">SUM(D51:E51)</f>
        <v>0</v>
      </c>
    </row>
    <row r="52" spans="1:6" s="26" customFormat="1" ht="12" customHeight="1" x14ac:dyDescent="0.2">
      <c r="A52" s="30" t="s">
        <v>72</v>
      </c>
      <c r="B52" s="31" t="s">
        <v>146</v>
      </c>
      <c r="C52" s="38"/>
      <c r="D52" s="38"/>
      <c r="E52" s="38"/>
      <c r="F52" s="38">
        <f t="shared" si="13"/>
        <v>0</v>
      </c>
    </row>
    <row r="53" spans="1:6" s="26" customFormat="1" ht="12" customHeight="1" x14ac:dyDescent="0.2">
      <c r="A53" s="30" t="s">
        <v>74</v>
      </c>
      <c r="B53" s="31" t="s">
        <v>147</v>
      </c>
      <c r="C53" s="38"/>
      <c r="D53" s="38"/>
      <c r="E53" s="38"/>
      <c r="F53" s="38">
        <f t="shared" si="13"/>
        <v>0</v>
      </c>
    </row>
    <row r="54" spans="1:6" s="26" customFormat="1" ht="12" customHeight="1" thickBot="1" x14ac:dyDescent="0.25">
      <c r="A54" s="33" t="s">
        <v>76</v>
      </c>
      <c r="B54" s="34" t="s">
        <v>148</v>
      </c>
      <c r="C54" s="38"/>
      <c r="D54" s="38"/>
      <c r="E54" s="38"/>
      <c r="F54" s="38">
        <f t="shared" si="13"/>
        <v>0</v>
      </c>
    </row>
    <row r="55" spans="1:6" s="26" customFormat="1" ht="12" customHeight="1" thickBot="1" x14ac:dyDescent="0.25">
      <c r="A55" s="24" t="s">
        <v>31</v>
      </c>
      <c r="B55" s="25" t="s">
        <v>149</v>
      </c>
      <c r="C55" s="14">
        <f>+C5+C6+C13+C20+C27+C39+C45+C50</f>
        <v>0</v>
      </c>
      <c r="D55" s="14">
        <f>+D5+D6+D13+D20+D27+D39+D45+D50</f>
        <v>0</v>
      </c>
      <c r="E55" s="14">
        <f>+E5+E6+E13+E20+E27+E39+E45+E50</f>
        <v>0</v>
      </c>
      <c r="F55" s="14">
        <f>+F5+F6+F13+F20+F27+F39+F45+F50</f>
        <v>0</v>
      </c>
    </row>
    <row r="56" spans="1:6" s="26" customFormat="1" ht="12" customHeight="1" thickBot="1" x14ac:dyDescent="0.25">
      <c r="A56" s="41" t="s">
        <v>150</v>
      </c>
      <c r="B56" s="35" t="s">
        <v>151</v>
      </c>
      <c r="C56" s="11">
        <f>SUM(C57:C59)</f>
        <v>0</v>
      </c>
      <c r="D56" s="11">
        <f t="shared" ref="D56:E56" si="14">SUM(D57:D59)</f>
        <v>0</v>
      </c>
      <c r="E56" s="11">
        <f t="shared" si="14"/>
        <v>0</v>
      </c>
      <c r="F56" s="11">
        <f>SUM(F57:F59)</f>
        <v>0</v>
      </c>
    </row>
    <row r="57" spans="1:6" s="26" customFormat="1" ht="12" customHeight="1" x14ac:dyDescent="0.2">
      <c r="A57" s="27" t="s">
        <v>152</v>
      </c>
      <c r="B57" s="28" t="s">
        <v>153</v>
      </c>
      <c r="C57" s="38"/>
      <c r="D57" s="38"/>
      <c r="E57" s="38"/>
      <c r="F57" s="38">
        <f t="shared" ref="F57:F59" si="15">SUM(D57:E57)</f>
        <v>0</v>
      </c>
    </row>
    <row r="58" spans="1:6" s="26" customFormat="1" ht="12" customHeight="1" x14ac:dyDescent="0.2">
      <c r="A58" s="30" t="s">
        <v>154</v>
      </c>
      <c r="B58" s="31" t="s">
        <v>155</v>
      </c>
      <c r="C58" s="38"/>
      <c r="D58" s="38"/>
      <c r="E58" s="38"/>
      <c r="F58" s="38">
        <f t="shared" si="15"/>
        <v>0</v>
      </c>
    </row>
    <row r="59" spans="1:6" s="26" customFormat="1" ht="12" customHeight="1" thickBot="1" x14ac:dyDescent="0.25">
      <c r="A59" s="33" t="s">
        <v>156</v>
      </c>
      <c r="B59" s="42" t="s">
        <v>157</v>
      </c>
      <c r="C59" s="38"/>
      <c r="D59" s="38"/>
      <c r="E59" s="38"/>
      <c r="F59" s="38">
        <f t="shared" si="15"/>
        <v>0</v>
      </c>
    </row>
    <row r="60" spans="1:6" s="26" customFormat="1" ht="12" customHeight="1" thickBot="1" x14ac:dyDescent="0.25">
      <c r="A60" s="41" t="s">
        <v>158</v>
      </c>
      <c r="B60" s="35" t="s">
        <v>159</v>
      </c>
      <c r="C60" s="11">
        <f>SUM(C61:C64)</f>
        <v>0</v>
      </c>
      <c r="D60" s="11">
        <f t="shared" ref="D60:E60" si="16">SUM(D61:D64)</f>
        <v>0</v>
      </c>
      <c r="E60" s="11">
        <f t="shared" si="16"/>
        <v>0</v>
      </c>
      <c r="F60" s="11">
        <f>SUM(F61:F64)</f>
        <v>0</v>
      </c>
    </row>
    <row r="61" spans="1:6" s="26" customFormat="1" ht="12" customHeight="1" x14ac:dyDescent="0.2">
      <c r="A61" s="27" t="s">
        <v>160</v>
      </c>
      <c r="B61" s="28" t="s">
        <v>161</v>
      </c>
      <c r="C61" s="38"/>
      <c r="D61" s="38"/>
      <c r="E61" s="38"/>
      <c r="F61" s="38">
        <f t="shared" ref="F61:F64" si="17">SUM(D61:E61)</f>
        <v>0</v>
      </c>
    </row>
    <row r="62" spans="1:6" s="26" customFormat="1" ht="12" customHeight="1" x14ac:dyDescent="0.2">
      <c r="A62" s="30" t="s">
        <v>162</v>
      </c>
      <c r="B62" s="31" t="s">
        <v>163</v>
      </c>
      <c r="C62" s="38"/>
      <c r="D62" s="38"/>
      <c r="E62" s="38"/>
      <c r="F62" s="38">
        <f t="shared" si="17"/>
        <v>0</v>
      </c>
    </row>
    <row r="63" spans="1:6" s="26" customFormat="1" ht="12" customHeight="1" x14ac:dyDescent="0.2">
      <c r="A63" s="30" t="s">
        <v>164</v>
      </c>
      <c r="B63" s="31" t="s">
        <v>165</v>
      </c>
      <c r="C63" s="38"/>
      <c r="D63" s="38"/>
      <c r="E63" s="38"/>
      <c r="F63" s="38">
        <f t="shared" si="17"/>
        <v>0</v>
      </c>
    </row>
    <row r="64" spans="1:6" s="26" customFormat="1" ht="12" customHeight="1" thickBot="1" x14ac:dyDescent="0.25">
      <c r="A64" s="33" t="s">
        <v>166</v>
      </c>
      <c r="B64" s="34" t="s">
        <v>167</v>
      </c>
      <c r="C64" s="38"/>
      <c r="D64" s="38"/>
      <c r="E64" s="38"/>
      <c r="F64" s="38">
        <f t="shared" si="17"/>
        <v>0</v>
      </c>
    </row>
    <row r="65" spans="1:6" s="26" customFormat="1" ht="12" customHeight="1" thickBot="1" x14ac:dyDescent="0.25">
      <c r="A65" s="41" t="s">
        <v>168</v>
      </c>
      <c r="B65" s="35" t="s">
        <v>169</v>
      </c>
      <c r="C65" s="11">
        <f>SUM(C66:C67)</f>
        <v>0</v>
      </c>
      <c r="D65" s="11">
        <f t="shared" ref="D65:E65" si="18">SUM(D66:D67)</f>
        <v>0</v>
      </c>
      <c r="E65" s="11">
        <f t="shared" si="18"/>
        <v>0</v>
      </c>
      <c r="F65" s="11">
        <f>SUM(F66:F67)</f>
        <v>0</v>
      </c>
    </row>
    <row r="66" spans="1:6" s="26" customFormat="1" ht="12" customHeight="1" x14ac:dyDescent="0.2">
      <c r="A66" s="27" t="s">
        <v>170</v>
      </c>
      <c r="B66" s="28" t="s">
        <v>171</v>
      </c>
      <c r="C66" s="38"/>
      <c r="D66" s="38"/>
      <c r="E66" s="38"/>
      <c r="F66" s="38">
        <f t="shared" ref="F66:F67" si="19">SUM(D66:E66)</f>
        <v>0</v>
      </c>
    </row>
    <row r="67" spans="1:6" s="26" customFormat="1" ht="12" customHeight="1" thickBot="1" x14ac:dyDescent="0.25">
      <c r="A67" s="33" t="s">
        <v>172</v>
      </c>
      <c r="B67" s="34" t="s">
        <v>173</v>
      </c>
      <c r="C67" s="38"/>
      <c r="D67" s="38"/>
      <c r="E67" s="38"/>
      <c r="F67" s="38">
        <f t="shared" si="19"/>
        <v>0</v>
      </c>
    </row>
    <row r="68" spans="1:6" s="26" customFormat="1" ht="12" customHeight="1" thickBot="1" x14ac:dyDescent="0.25">
      <c r="A68" s="41" t="s">
        <v>174</v>
      </c>
      <c r="B68" s="35" t="s">
        <v>175</v>
      </c>
      <c r="C68" s="11">
        <f>SUM(C69:C71)</f>
        <v>0</v>
      </c>
      <c r="D68" s="11">
        <f t="shared" ref="D68:E68" si="20">SUM(D69:D71)</f>
        <v>0</v>
      </c>
      <c r="E68" s="11">
        <f t="shared" si="20"/>
        <v>0</v>
      </c>
      <c r="F68" s="11">
        <f>SUM(F69:F71)</f>
        <v>0</v>
      </c>
    </row>
    <row r="69" spans="1:6" s="26" customFormat="1" ht="12" hidden="1" customHeight="1" x14ac:dyDescent="0.2">
      <c r="A69" s="27" t="s">
        <v>176</v>
      </c>
      <c r="B69" s="28" t="s">
        <v>177</v>
      </c>
      <c r="C69" s="38"/>
      <c r="D69" s="38"/>
      <c r="E69" s="38"/>
      <c r="F69" s="38"/>
    </row>
    <row r="70" spans="1:6" s="26" customFormat="1" ht="12" hidden="1" customHeight="1" x14ac:dyDescent="0.2">
      <c r="A70" s="30" t="s">
        <v>178</v>
      </c>
      <c r="B70" s="31" t="s">
        <v>179</v>
      </c>
      <c r="C70" s="38"/>
      <c r="D70" s="38"/>
      <c r="E70" s="38"/>
      <c r="F70" s="38"/>
    </row>
    <row r="71" spans="1:6" s="26" customFormat="1" ht="12" hidden="1" customHeight="1" thickBot="1" x14ac:dyDescent="0.25">
      <c r="A71" s="33" t="s">
        <v>180</v>
      </c>
      <c r="B71" s="34" t="s">
        <v>181</v>
      </c>
      <c r="C71" s="38"/>
      <c r="D71" s="38"/>
      <c r="E71" s="38"/>
      <c r="F71" s="38"/>
    </row>
    <row r="72" spans="1:6" s="26" customFormat="1" ht="11.25" customHeight="1" thickBot="1" x14ac:dyDescent="0.25">
      <c r="A72" s="41" t="s">
        <v>182</v>
      </c>
      <c r="B72" s="35" t="s">
        <v>183</v>
      </c>
      <c r="C72" s="11">
        <f>SUM(C73:C76)</f>
        <v>0</v>
      </c>
      <c r="D72" s="11">
        <f t="shared" ref="D72:E72" si="21">SUM(D73:D76)</f>
        <v>0</v>
      </c>
      <c r="E72" s="11">
        <f t="shared" si="21"/>
        <v>0</v>
      </c>
      <c r="F72" s="11">
        <f>SUM(F73:F76)</f>
        <v>0</v>
      </c>
    </row>
    <row r="73" spans="1:6" s="26" customFormat="1" ht="12" hidden="1" customHeight="1" x14ac:dyDescent="0.2">
      <c r="A73" s="43" t="s">
        <v>184</v>
      </c>
      <c r="B73" s="28" t="s">
        <v>185</v>
      </c>
      <c r="C73" s="38"/>
      <c r="D73" s="38"/>
      <c r="E73" s="38"/>
      <c r="F73" s="38"/>
    </row>
    <row r="74" spans="1:6" s="26" customFormat="1" ht="12" hidden="1" customHeight="1" x14ac:dyDescent="0.2">
      <c r="A74" s="44" t="s">
        <v>186</v>
      </c>
      <c r="B74" s="31" t="s">
        <v>187</v>
      </c>
      <c r="C74" s="38"/>
      <c r="D74" s="38"/>
      <c r="E74" s="38"/>
      <c r="F74" s="38"/>
    </row>
    <row r="75" spans="1:6" s="26" customFormat="1" ht="12" hidden="1" customHeight="1" x14ac:dyDescent="0.2">
      <c r="A75" s="44" t="s">
        <v>188</v>
      </c>
      <c r="B75" s="31" t="s">
        <v>189</v>
      </c>
      <c r="C75" s="38"/>
      <c r="D75" s="38"/>
      <c r="E75" s="38"/>
      <c r="F75" s="38"/>
    </row>
    <row r="76" spans="1:6" s="26" customFormat="1" ht="12" hidden="1" customHeight="1" thickBot="1" x14ac:dyDescent="0.25">
      <c r="A76" s="45" t="s">
        <v>190</v>
      </c>
      <c r="B76" s="34" t="s">
        <v>191</v>
      </c>
      <c r="C76" s="38"/>
      <c r="D76" s="38"/>
      <c r="E76" s="38"/>
      <c r="F76" s="38"/>
    </row>
    <row r="77" spans="1:6" s="26" customFormat="1" ht="13.5" customHeight="1" thickBot="1" x14ac:dyDescent="0.25">
      <c r="A77" s="41" t="s">
        <v>192</v>
      </c>
      <c r="B77" s="35" t="s">
        <v>193</v>
      </c>
      <c r="C77" s="46"/>
      <c r="D77" s="46"/>
      <c r="E77" s="46"/>
      <c r="F77" s="46"/>
    </row>
    <row r="78" spans="1:6" s="26" customFormat="1" ht="15.75" customHeight="1" thickBot="1" x14ac:dyDescent="0.25">
      <c r="A78" s="41" t="s">
        <v>194</v>
      </c>
      <c r="B78" s="47" t="s">
        <v>195</v>
      </c>
      <c r="C78" s="14">
        <f>+C56+C60+C65+C68+C72+C77</f>
        <v>0</v>
      </c>
      <c r="D78" s="14">
        <f t="shared" ref="D78:E78" si="22">+D56+D60+D65+D68+D72+D77</f>
        <v>0</v>
      </c>
      <c r="E78" s="14">
        <f t="shared" si="22"/>
        <v>0</v>
      </c>
      <c r="F78" s="14">
        <f>+F56+F60+F65+F68+F72+F77</f>
        <v>0</v>
      </c>
    </row>
    <row r="79" spans="1:6" s="26" customFormat="1" ht="16.5" customHeight="1" thickBot="1" x14ac:dyDescent="0.25">
      <c r="A79" s="48" t="s">
        <v>196</v>
      </c>
      <c r="B79" s="49" t="s">
        <v>197</v>
      </c>
      <c r="C79" s="14">
        <f>+C55+C78</f>
        <v>0</v>
      </c>
      <c r="D79" s="14">
        <f t="shared" ref="D79:E79" si="23">+D55+D78</f>
        <v>0</v>
      </c>
      <c r="E79" s="14">
        <f t="shared" si="23"/>
        <v>0</v>
      </c>
      <c r="F79" s="14">
        <f>+F55+F78</f>
        <v>0</v>
      </c>
    </row>
    <row r="80" spans="1:6" s="26" customFormat="1" x14ac:dyDescent="0.2">
      <c r="A80" s="77"/>
      <c r="B80" s="78"/>
      <c r="C80" s="79"/>
      <c r="D80" s="79"/>
      <c r="E80" s="79"/>
      <c r="F80" s="79"/>
    </row>
    <row r="81" spans="1:6" ht="16.5" customHeight="1" x14ac:dyDescent="0.25">
      <c r="A81" s="667" t="s">
        <v>198</v>
      </c>
      <c r="B81" s="667"/>
      <c r="C81" s="667"/>
      <c r="D81" s="136"/>
      <c r="E81" s="136"/>
      <c r="F81" s="136"/>
    </row>
    <row r="82" spans="1:6" s="53" customFormat="1" ht="16.5" customHeight="1" thickBot="1" x14ac:dyDescent="0.3">
      <c r="A82" s="668" t="s">
        <v>199</v>
      </c>
      <c r="B82" s="668"/>
      <c r="C82" s="196"/>
      <c r="D82" s="52"/>
      <c r="E82" s="52"/>
      <c r="F82" s="52" t="s">
        <v>323</v>
      </c>
    </row>
    <row r="83" spans="1:6" ht="24.75" thickBot="1" x14ac:dyDescent="0.3">
      <c r="A83" s="17" t="s">
        <v>83</v>
      </c>
      <c r="B83" s="18" t="s">
        <v>200</v>
      </c>
      <c r="C83" s="197" t="s">
        <v>396</v>
      </c>
      <c r="D83" s="19" t="s">
        <v>300</v>
      </c>
      <c r="E83" s="19" t="s">
        <v>405</v>
      </c>
      <c r="F83" s="19" t="s">
        <v>406</v>
      </c>
    </row>
    <row r="84" spans="1:6" s="23" customFormat="1" ht="12" customHeight="1" thickBot="1" x14ac:dyDescent="0.25">
      <c r="A84" s="10">
        <v>1</v>
      </c>
      <c r="B84" s="54">
        <v>2</v>
      </c>
      <c r="C84" s="55">
        <v>3</v>
      </c>
      <c r="D84" s="55">
        <v>3</v>
      </c>
      <c r="E84" s="55">
        <v>3</v>
      </c>
      <c r="F84" s="55">
        <v>3</v>
      </c>
    </row>
    <row r="85" spans="1:6" ht="12" customHeight="1" thickBot="1" x14ac:dyDescent="0.3">
      <c r="A85" s="56" t="s">
        <v>1</v>
      </c>
      <c r="B85" s="57" t="s">
        <v>201</v>
      </c>
      <c r="C85" s="58">
        <f>SUM(C86:C90)</f>
        <v>0</v>
      </c>
      <c r="D85" s="58">
        <f t="shared" ref="D85:E85" si="24">SUM(D86:D90)</f>
        <v>0</v>
      </c>
      <c r="E85" s="58">
        <f t="shared" si="24"/>
        <v>0</v>
      </c>
      <c r="F85" s="58">
        <f>SUM(F86:F90)</f>
        <v>0</v>
      </c>
    </row>
    <row r="86" spans="1:6" ht="12" customHeight="1" x14ac:dyDescent="0.25">
      <c r="A86" s="59" t="s">
        <v>2</v>
      </c>
      <c r="B86" s="60" t="s">
        <v>38</v>
      </c>
      <c r="C86" s="61"/>
      <c r="D86" s="61"/>
      <c r="E86" s="61"/>
      <c r="F86" s="61">
        <f t="shared" ref="F86:F90" si="25">SUM(D86:E86)</f>
        <v>0</v>
      </c>
    </row>
    <row r="87" spans="1:6" ht="12" customHeight="1" x14ac:dyDescent="0.25">
      <c r="A87" s="30" t="s">
        <v>3</v>
      </c>
      <c r="B87" s="2" t="s">
        <v>39</v>
      </c>
      <c r="C87" s="32"/>
      <c r="D87" s="32"/>
      <c r="E87" s="32"/>
      <c r="F87" s="32">
        <f t="shared" si="25"/>
        <v>0</v>
      </c>
    </row>
    <row r="88" spans="1:6" ht="12" customHeight="1" x14ac:dyDescent="0.25">
      <c r="A88" s="30" t="s">
        <v>4</v>
      </c>
      <c r="B88" s="2" t="s">
        <v>40</v>
      </c>
      <c r="C88" s="36"/>
      <c r="D88" s="36"/>
      <c r="E88" s="36"/>
      <c r="F88" s="36">
        <f t="shared" si="25"/>
        <v>0</v>
      </c>
    </row>
    <row r="89" spans="1:6" ht="12" customHeight="1" x14ac:dyDescent="0.25">
      <c r="A89" s="30" t="s">
        <v>5</v>
      </c>
      <c r="B89" s="62" t="s">
        <v>41</v>
      </c>
      <c r="C89" s="36"/>
      <c r="D89" s="36"/>
      <c r="E89" s="36"/>
      <c r="F89" s="36">
        <f t="shared" si="25"/>
        <v>0</v>
      </c>
    </row>
    <row r="90" spans="1:6" ht="12" customHeight="1" thickBot="1" x14ac:dyDescent="0.3">
      <c r="A90" s="30" t="s">
        <v>202</v>
      </c>
      <c r="B90" s="63" t="s">
        <v>42</v>
      </c>
      <c r="C90" s="36"/>
      <c r="D90" s="36"/>
      <c r="E90" s="36"/>
      <c r="F90" s="36">
        <f t="shared" si="25"/>
        <v>0</v>
      </c>
    </row>
    <row r="91" spans="1:6" ht="12" customHeight="1" thickBot="1" x14ac:dyDescent="0.3">
      <c r="A91" s="24" t="s">
        <v>7</v>
      </c>
      <c r="B91" s="65" t="s">
        <v>203</v>
      </c>
      <c r="C91" s="11"/>
      <c r="D91" s="11">
        <f t="shared" ref="D91:E91" si="26">+D92+D94+D96</f>
        <v>0</v>
      </c>
      <c r="E91" s="11">
        <f t="shared" si="26"/>
        <v>0</v>
      </c>
      <c r="F91" s="11">
        <f>SUM(F96,F94,F92)</f>
        <v>0</v>
      </c>
    </row>
    <row r="92" spans="1:6" ht="12" customHeight="1" x14ac:dyDescent="0.25">
      <c r="A92" s="27" t="s">
        <v>8</v>
      </c>
      <c r="B92" s="2" t="s">
        <v>43</v>
      </c>
      <c r="C92" s="29"/>
      <c r="D92" s="29"/>
      <c r="E92" s="29"/>
      <c r="F92" s="29">
        <f t="shared" ref="F92:F96" si="27">SUM(D92:E92)</f>
        <v>0</v>
      </c>
    </row>
    <row r="93" spans="1:6" ht="12" customHeight="1" x14ac:dyDescent="0.25">
      <c r="A93" s="27" t="s">
        <v>10</v>
      </c>
      <c r="B93" s="66" t="s">
        <v>204</v>
      </c>
      <c r="C93" s="29"/>
      <c r="D93" s="29"/>
      <c r="E93" s="29"/>
      <c r="F93" s="29">
        <f t="shared" si="27"/>
        <v>0</v>
      </c>
    </row>
    <row r="94" spans="1:6" ht="12" customHeight="1" x14ac:dyDescent="0.25">
      <c r="A94" s="27" t="s">
        <v>11</v>
      </c>
      <c r="B94" s="66" t="s">
        <v>44</v>
      </c>
      <c r="C94" s="32"/>
      <c r="D94" s="32"/>
      <c r="E94" s="32"/>
      <c r="F94" s="32">
        <f t="shared" si="27"/>
        <v>0</v>
      </c>
    </row>
    <row r="95" spans="1:6" ht="12" customHeight="1" x14ac:dyDescent="0.25">
      <c r="A95" s="27" t="s">
        <v>12</v>
      </c>
      <c r="B95" s="66" t="s">
        <v>205</v>
      </c>
      <c r="C95" s="12"/>
      <c r="D95" s="12"/>
      <c r="E95" s="12"/>
      <c r="F95" s="12">
        <f t="shared" si="27"/>
        <v>0</v>
      </c>
    </row>
    <row r="96" spans="1:6" ht="12" customHeight="1" thickBot="1" x14ac:dyDescent="0.3">
      <c r="A96" s="27" t="s">
        <v>89</v>
      </c>
      <c r="B96" s="67" t="s">
        <v>206</v>
      </c>
      <c r="C96" s="12"/>
      <c r="D96" s="12"/>
      <c r="E96" s="12"/>
      <c r="F96" s="12">
        <f t="shared" si="27"/>
        <v>0</v>
      </c>
    </row>
    <row r="97" spans="1:6" ht="12" customHeight="1" thickBot="1" x14ac:dyDescent="0.3">
      <c r="A97" s="24" t="s">
        <v>13</v>
      </c>
      <c r="B97" s="5" t="s">
        <v>207</v>
      </c>
      <c r="C97" s="11">
        <f>+C98+C99</f>
        <v>0</v>
      </c>
      <c r="D97" s="11">
        <f t="shared" ref="D97:E97" si="28">+D98+D99</f>
        <v>0</v>
      </c>
      <c r="E97" s="11">
        <f t="shared" si="28"/>
        <v>0</v>
      </c>
      <c r="F97" s="11">
        <f>+F98+F99</f>
        <v>0</v>
      </c>
    </row>
    <row r="98" spans="1:6" ht="12" customHeight="1" x14ac:dyDescent="0.25">
      <c r="A98" s="27" t="s">
        <v>94</v>
      </c>
      <c r="B98" s="4" t="s">
        <v>208</v>
      </c>
      <c r="C98" s="29"/>
      <c r="D98" s="29"/>
      <c r="E98" s="29"/>
      <c r="F98" s="29">
        <f t="shared" ref="F98:F99" si="29">SUM(D98:E98)</f>
        <v>0</v>
      </c>
    </row>
    <row r="99" spans="1:6" ht="12" customHeight="1" thickBot="1" x14ac:dyDescent="0.3">
      <c r="A99" s="33" t="s">
        <v>96</v>
      </c>
      <c r="B99" s="66" t="s">
        <v>209</v>
      </c>
      <c r="C99" s="36"/>
      <c r="D99" s="36"/>
      <c r="E99" s="36"/>
      <c r="F99" s="36">
        <f t="shared" si="29"/>
        <v>0</v>
      </c>
    </row>
    <row r="100" spans="1:6" ht="12" customHeight="1" thickBot="1" x14ac:dyDescent="0.3">
      <c r="A100" s="24" t="s">
        <v>15</v>
      </c>
      <c r="B100" s="5" t="s">
        <v>78</v>
      </c>
      <c r="C100" s="11">
        <f>+C85+C91+C97</f>
        <v>0</v>
      </c>
      <c r="D100" s="11">
        <f t="shared" ref="D100:E100" si="30">+D85+D91+D97</f>
        <v>0</v>
      </c>
      <c r="E100" s="11">
        <f t="shared" si="30"/>
        <v>0</v>
      </c>
      <c r="F100" s="11">
        <f>+F85+F91+F97</f>
        <v>0</v>
      </c>
    </row>
    <row r="101" spans="1:6" ht="12" customHeight="1" thickBot="1" x14ac:dyDescent="0.3">
      <c r="A101" s="24" t="s">
        <v>19</v>
      </c>
      <c r="B101" s="5" t="s">
        <v>47</v>
      </c>
      <c r="C101" s="11">
        <f>+C102+C103+C104</f>
        <v>0</v>
      </c>
      <c r="D101" s="11">
        <f t="shared" ref="D101:E101" si="31">+D102+D103+D104</f>
        <v>0</v>
      </c>
      <c r="E101" s="11">
        <f t="shared" si="31"/>
        <v>0</v>
      </c>
      <c r="F101" s="11">
        <f>+F102+F103+F104</f>
        <v>0</v>
      </c>
    </row>
    <row r="102" spans="1:6" ht="12" customHeight="1" x14ac:dyDescent="0.25">
      <c r="A102" s="27" t="s">
        <v>20</v>
      </c>
      <c r="B102" s="4" t="s">
        <v>48</v>
      </c>
      <c r="C102" s="12"/>
      <c r="D102" s="12"/>
      <c r="E102" s="12"/>
      <c r="F102" s="12">
        <f t="shared" ref="F102:F104" si="32">SUM(D102:E102)</f>
        <v>0</v>
      </c>
    </row>
    <row r="103" spans="1:6" ht="12" customHeight="1" x14ac:dyDescent="0.25">
      <c r="A103" s="27" t="s">
        <v>22</v>
      </c>
      <c r="B103" s="4" t="s">
        <v>49</v>
      </c>
      <c r="C103" s="12"/>
      <c r="D103" s="12"/>
      <c r="E103" s="12"/>
      <c r="F103" s="12">
        <f t="shared" si="32"/>
        <v>0</v>
      </c>
    </row>
    <row r="104" spans="1:6" ht="12" customHeight="1" thickBot="1" x14ac:dyDescent="0.3">
      <c r="A104" s="64" t="s">
        <v>24</v>
      </c>
      <c r="B104" s="13" t="s">
        <v>50</v>
      </c>
      <c r="C104" s="12"/>
      <c r="D104" s="12"/>
      <c r="E104" s="12"/>
      <c r="F104" s="12">
        <f t="shared" si="32"/>
        <v>0</v>
      </c>
    </row>
    <row r="105" spans="1:6" ht="12" customHeight="1" thickBot="1" x14ac:dyDescent="0.3">
      <c r="A105" s="24" t="s">
        <v>26</v>
      </c>
      <c r="B105" s="5" t="s">
        <v>51</v>
      </c>
      <c r="C105" s="11">
        <f>+C106+C107+C108+C109</f>
        <v>0</v>
      </c>
      <c r="D105" s="11">
        <f t="shared" ref="D105:E105" si="33">+D106+D107+D108+D109</f>
        <v>0</v>
      </c>
      <c r="E105" s="11">
        <f t="shared" si="33"/>
        <v>0</v>
      </c>
      <c r="F105" s="11">
        <f>+F106+F107+F108+F109</f>
        <v>0</v>
      </c>
    </row>
    <row r="106" spans="1:6" ht="12" customHeight="1" x14ac:dyDescent="0.25">
      <c r="A106" s="27" t="s">
        <v>52</v>
      </c>
      <c r="B106" s="4" t="s">
        <v>53</v>
      </c>
      <c r="C106" s="12"/>
      <c r="D106" s="12"/>
      <c r="E106" s="12"/>
      <c r="F106" s="12">
        <f t="shared" ref="F106:F109" si="34">SUM(D106:E106)</f>
        <v>0</v>
      </c>
    </row>
    <row r="107" spans="1:6" ht="12" customHeight="1" x14ac:dyDescent="0.25">
      <c r="A107" s="27" t="s">
        <v>54</v>
      </c>
      <c r="B107" s="4" t="s">
        <v>55</v>
      </c>
      <c r="C107" s="12"/>
      <c r="D107" s="12"/>
      <c r="E107" s="12"/>
      <c r="F107" s="12">
        <f t="shared" si="34"/>
        <v>0</v>
      </c>
    </row>
    <row r="108" spans="1:6" ht="12" customHeight="1" x14ac:dyDescent="0.25">
      <c r="A108" s="27" t="s">
        <v>56</v>
      </c>
      <c r="B108" s="4" t="s">
        <v>57</v>
      </c>
      <c r="C108" s="12"/>
      <c r="D108" s="12"/>
      <c r="E108" s="12"/>
      <c r="F108" s="12">
        <f t="shared" si="34"/>
        <v>0</v>
      </c>
    </row>
    <row r="109" spans="1:6" ht="12" customHeight="1" thickBot="1" x14ac:dyDescent="0.3">
      <c r="A109" s="64" t="s">
        <v>58</v>
      </c>
      <c r="B109" s="13" t="s">
        <v>59</v>
      </c>
      <c r="C109" s="12"/>
      <c r="D109" s="12"/>
      <c r="E109" s="12"/>
      <c r="F109" s="12">
        <f t="shared" si="34"/>
        <v>0</v>
      </c>
    </row>
    <row r="110" spans="1:6" ht="12" customHeight="1" thickBot="1" x14ac:dyDescent="0.3">
      <c r="A110" s="24" t="s">
        <v>28</v>
      </c>
      <c r="B110" s="5" t="s">
        <v>60</v>
      </c>
      <c r="C110" s="14">
        <f>+C111+C112+C114+C115</f>
        <v>0</v>
      </c>
      <c r="D110" s="14">
        <f t="shared" ref="D110:E110" si="35">+D111+D112+D114+D115</f>
        <v>0</v>
      </c>
      <c r="E110" s="14">
        <f t="shared" si="35"/>
        <v>0</v>
      </c>
      <c r="F110" s="14">
        <f>+F111+F112+F114+F115+F113</f>
        <v>0</v>
      </c>
    </row>
    <row r="111" spans="1:6" ht="12" customHeight="1" x14ac:dyDescent="0.25">
      <c r="A111" s="27" t="s">
        <v>61</v>
      </c>
      <c r="B111" s="4" t="s">
        <v>62</v>
      </c>
      <c r="C111" s="12"/>
      <c r="D111" s="12"/>
      <c r="E111" s="12"/>
      <c r="F111" s="12">
        <f t="shared" ref="F111:F115" si="36">SUM(D111:E111)</f>
        <v>0</v>
      </c>
    </row>
    <row r="112" spans="1:6" ht="12" customHeight="1" x14ac:dyDescent="0.25">
      <c r="A112" s="27" t="s">
        <v>63</v>
      </c>
      <c r="B112" s="4" t="s">
        <v>64</v>
      </c>
      <c r="C112" s="12"/>
      <c r="D112" s="12"/>
      <c r="E112" s="12"/>
      <c r="F112" s="12">
        <f t="shared" si="36"/>
        <v>0</v>
      </c>
    </row>
    <row r="113" spans="1:12" ht="12" customHeight="1" x14ac:dyDescent="0.25">
      <c r="A113" s="27" t="s">
        <v>65</v>
      </c>
      <c r="B113" s="4" t="s">
        <v>80</v>
      </c>
      <c r="C113" s="12"/>
      <c r="D113" s="12"/>
      <c r="E113" s="12"/>
      <c r="F113" s="12">
        <f t="shared" si="36"/>
        <v>0</v>
      </c>
    </row>
    <row r="114" spans="1:12" ht="12" customHeight="1" x14ac:dyDescent="0.25">
      <c r="A114" s="27" t="s">
        <v>67</v>
      </c>
      <c r="B114" s="4" t="s">
        <v>66</v>
      </c>
      <c r="C114" s="12"/>
      <c r="D114" s="12"/>
      <c r="E114" s="12"/>
      <c r="F114" s="12">
        <f t="shared" si="36"/>
        <v>0</v>
      </c>
    </row>
    <row r="115" spans="1:12" ht="12" customHeight="1" thickBot="1" x14ac:dyDescent="0.3">
      <c r="A115" s="64" t="s">
        <v>79</v>
      </c>
      <c r="B115" s="13" t="s">
        <v>68</v>
      </c>
      <c r="C115" s="12"/>
      <c r="D115" s="12"/>
      <c r="E115" s="12"/>
      <c r="F115" s="12">
        <f t="shared" si="36"/>
        <v>0</v>
      </c>
    </row>
    <row r="116" spans="1:12" ht="12" customHeight="1" thickBot="1" x14ac:dyDescent="0.3">
      <c r="A116" s="24" t="s">
        <v>30</v>
      </c>
      <c r="B116" s="5" t="s">
        <v>69</v>
      </c>
      <c r="C116" s="68">
        <f>+C117+C118+C119+C120</f>
        <v>0</v>
      </c>
      <c r="D116" s="68">
        <f t="shared" ref="D116:E116" si="37">+D117+D118+D119+D120</f>
        <v>0</v>
      </c>
      <c r="E116" s="68">
        <f t="shared" si="37"/>
        <v>0</v>
      </c>
      <c r="F116" s="68">
        <f>+F117+F118+F119+F120</f>
        <v>0</v>
      </c>
    </row>
    <row r="117" spans="1:12" ht="12" customHeight="1" x14ac:dyDescent="0.25">
      <c r="A117" s="27" t="s">
        <v>70</v>
      </c>
      <c r="B117" s="4" t="s">
        <v>71</v>
      </c>
      <c r="C117" s="12"/>
      <c r="D117" s="12"/>
      <c r="E117" s="12"/>
      <c r="F117" s="12">
        <f t="shared" ref="F117:F120" si="38">SUM(D117:E117)</f>
        <v>0</v>
      </c>
    </row>
    <row r="118" spans="1:12" ht="12" customHeight="1" x14ac:dyDescent="0.25">
      <c r="A118" s="27" t="s">
        <v>72</v>
      </c>
      <c r="B118" s="4" t="s">
        <v>73</v>
      </c>
      <c r="C118" s="12"/>
      <c r="D118" s="12"/>
      <c r="E118" s="12"/>
      <c r="F118" s="12">
        <f t="shared" si="38"/>
        <v>0</v>
      </c>
    </row>
    <row r="119" spans="1:12" ht="12" customHeight="1" x14ac:dyDescent="0.25">
      <c r="A119" s="27" t="s">
        <v>74</v>
      </c>
      <c r="B119" s="4" t="s">
        <v>75</v>
      </c>
      <c r="C119" s="12"/>
      <c r="D119" s="12"/>
      <c r="E119" s="12"/>
      <c r="F119" s="12">
        <f t="shared" si="38"/>
        <v>0</v>
      </c>
    </row>
    <row r="120" spans="1:12" ht="12" customHeight="1" thickBot="1" x14ac:dyDescent="0.3">
      <c r="A120" s="64" t="s">
        <v>76</v>
      </c>
      <c r="B120" s="13" t="s">
        <v>77</v>
      </c>
      <c r="C120" s="139"/>
      <c r="D120" s="12"/>
      <c r="E120" s="12"/>
      <c r="F120" s="12">
        <f t="shared" si="38"/>
        <v>0</v>
      </c>
    </row>
    <row r="121" spans="1:12" ht="12" customHeight="1" thickBot="1" x14ac:dyDescent="0.3">
      <c r="A121" s="141" t="s">
        <v>31</v>
      </c>
      <c r="B121" s="5" t="s">
        <v>303</v>
      </c>
      <c r="C121" s="140"/>
      <c r="D121" s="138"/>
      <c r="E121" s="138"/>
      <c r="F121" s="138"/>
    </row>
    <row r="122" spans="1:12" ht="15" customHeight="1" thickBot="1" x14ac:dyDescent="0.3">
      <c r="A122" s="24" t="s">
        <v>36</v>
      </c>
      <c r="B122" s="5" t="s">
        <v>304</v>
      </c>
      <c r="C122" s="69">
        <f>+C101+C105+C110+C116</f>
        <v>0</v>
      </c>
      <c r="D122" s="69">
        <f t="shared" ref="D122:E122" si="39">+D101+D105+D110+D116</f>
        <v>0</v>
      </c>
      <c r="E122" s="69">
        <f t="shared" si="39"/>
        <v>0</v>
      </c>
      <c r="F122" s="69">
        <f>+F101+F105+F110+F116</f>
        <v>0</v>
      </c>
      <c r="I122" s="70"/>
      <c r="J122" s="71"/>
      <c r="K122" s="71"/>
      <c r="L122" s="71"/>
    </row>
    <row r="123" spans="1:12" s="26" customFormat="1" ht="12.95" customHeight="1" thickBot="1" x14ac:dyDescent="0.25">
      <c r="A123" s="72" t="s">
        <v>223</v>
      </c>
      <c r="B123" s="73" t="s">
        <v>305</v>
      </c>
      <c r="C123" s="69">
        <f>+C100+C122</f>
        <v>0</v>
      </c>
      <c r="D123" s="69">
        <f t="shared" ref="D123:E123" si="40">+D100+D122</f>
        <v>0</v>
      </c>
      <c r="E123" s="69">
        <f t="shared" si="40"/>
        <v>0</v>
      </c>
      <c r="F123" s="69">
        <f>+F100+F122</f>
        <v>0</v>
      </c>
    </row>
    <row r="124" spans="1:12" ht="7.5" customHeight="1" x14ac:dyDescent="0.25"/>
    <row r="125" spans="1:12" x14ac:dyDescent="0.25">
      <c r="A125" s="669" t="s">
        <v>210</v>
      </c>
      <c r="B125" s="669"/>
      <c r="C125" s="669"/>
      <c r="D125" s="137"/>
      <c r="E125" s="137"/>
      <c r="F125" s="137"/>
    </row>
    <row r="126" spans="1:12" ht="15" customHeight="1" thickBot="1" x14ac:dyDescent="0.3">
      <c r="A126" s="666" t="s">
        <v>211</v>
      </c>
      <c r="B126" s="666"/>
      <c r="C126" s="16" t="s">
        <v>323</v>
      </c>
      <c r="D126" s="16"/>
      <c r="E126" s="16"/>
      <c r="F126" s="16" t="s">
        <v>323</v>
      </c>
    </row>
    <row r="127" spans="1:12" ht="13.5" customHeight="1" thickBot="1" x14ac:dyDescent="0.3">
      <c r="A127" s="24">
        <v>1</v>
      </c>
      <c r="B127" s="65" t="s">
        <v>212</v>
      </c>
      <c r="C127" s="11">
        <f>+C55-C100</f>
        <v>0</v>
      </c>
      <c r="D127" s="11">
        <f t="shared" ref="D127:F127" si="41">+D55-D100</f>
        <v>0</v>
      </c>
      <c r="E127" s="11">
        <f t="shared" si="41"/>
        <v>0</v>
      </c>
      <c r="F127" s="11">
        <f t="shared" si="41"/>
        <v>0</v>
      </c>
      <c r="G127" s="76"/>
    </row>
    <row r="128" spans="1:12" ht="27.75" customHeight="1" thickBot="1" x14ac:dyDescent="0.3">
      <c r="A128" s="24" t="s">
        <v>7</v>
      </c>
      <c r="B128" s="65" t="s">
        <v>213</v>
      </c>
      <c r="C128" s="11">
        <f>+C78-C122</f>
        <v>0</v>
      </c>
      <c r="D128" s="11">
        <f t="shared" ref="D128:F128" si="42">+D78-D122</f>
        <v>0</v>
      </c>
      <c r="E128" s="11">
        <f t="shared" si="42"/>
        <v>0</v>
      </c>
      <c r="F128" s="11">
        <f t="shared" si="42"/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Header xml:space="preserve">&amp;C&amp;"Times New Roman CE,Félkövér"&amp;12VÖLGYSÉGI ÖNKORMÁNYZATOK TÁRSULÁSA
2021. ÉVI KÖLTSÉGVETÉSÁLLAMI (ÁLLAMIGAZGATÁSI) FELADATOK MÉRLEGE&amp;R&amp;"Times New Roman CE,Félkövér dőlt" 1.4. melléklet </oddHeader>
  </headerFooter>
  <rowBreaks count="1" manualBreakCount="1">
    <brk id="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65"/>
  <sheetViews>
    <sheetView view="pageBreakPreview" topLeftCell="A42" zoomScale="130" zoomScaleNormal="115" zoomScaleSheetLayoutView="130" workbookViewId="0">
      <selection activeCell="G37" sqref="G37:I65"/>
    </sheetView>
  </sheetViews>
  <sheetFormatPr defaultRowHeight="12.75" x14ac:dyDescent="0.25"/>
  <cols>
    <col min="1" max="1" width="5.85546875" style="9" customWidth="1"/>
    <col min="2" max="2" width="47.28515625" style="82" customWidth="1"/>
    <col min="3" max="5" width="14" style="9" customWidth="1"/>
    <col min="6" max="6" width="47.28515625" style="9" customWidth="1"/>
    <col min="7" max="9" width="14" style="9" customWidth="1"/>
    <col min="10" max="257" width="9.140625" style="9"/>
    <col min="258" max="258" width="5.85546875" style="9" customWidth="1"/>
    <col min="259" max="259" width="47.28515625" style="9" customWidth="1"/>
    <col min="260" max="260" width="14" style="9" customWidth="1"/>
    <col min="261" max="261" width="47.28515625" style="9" customWidth="1"/>
    <col min="262" max="262" width="14" style="9" customWidth="1"/>
    <col min="263" max="263" width="4.140625" style="9" customWidth="1"/>
    <col min="264" max="513" width="9.140625" style="9"/>
    <col min="514" max="514" width="5.85546875" style="9" customWidth="1"/>
    <col min="515" max="515" width="47.28515625" style="9" customWidth="1"/>
    <col min="516" max="516" width="14" style="9" customWidth="1"/>
    <col min="517" max="517" width="47.28515625" style="9" customWidth="1"/>
    <col min="518" max="518" width="14" style="9" customWidth="1"/>
    <col min="519" max="519" width="4.140625" style="9" customWidth="1"/>
    <col min="520" max="769" width="9.140625" style="9"/>
    <col min="770" max="770" width="5.85546875" style="9" customWidth="1"/>
    <col min="771" max="771" width="47.28515625" style="9" customWidth="1"/>
    <col min="772" max="772" width="14" style="9" customWidth="1"/>
    <col min="773" max="773" width="47.28515625" style="9" customWidth="1"/>
    <col min="774" max="774" width="14" style="9" customWidth="1"/>
    <col min="775" max="775" width="4.140625" style="9" customWidth="1"/>
    <col min="776" max="1025" width="9.140625" style="9"/>
    <col min="1026" max="1026" width="5.85546875" style="9" customWidth="1"/>
    <col min="1027" max="1027" width="47.28515625" style="9" customWidth="1"/>
    <col min="1028" max="1028" width="14" style="9" customWidth="1"/>
    <col min="1029" max="1029" width="47.28515625" style="9" customWidth="1"/>
    <col min="1030" max="1030" width="14" style="9" customWidth="1"/>
    <col min="1031" max="1031" width="4.140625" style="9" customWidth="1"/>
    <col min="1032" max="1281" width="9.140625" style="9"/>
    <col min="1282" max="1282" width="5.85546875" style="9" customWidth="1"/>
    <col min="1283" max="1283" width="47.28515625" style="9" customWidth="1"/>
    <col min="1284" max="1284" width="14" style="9" customWidth="1"/>
    <col min="1285" max="1285" width="47.28515625" style="9" customWidth="1"/>
    <col min="1286" max="1286" width="14" style="9" customWidth="1"/>
    <col min="1287" max="1287" width="4.140625" style="9" customWidth="1"/>
    <col min="1288" max="1537" width="9.140625" style="9"/>
    <col min="1538" max="1538" width="5.85546875" style="9" customWidth="1"/>
    <col min="1539" max="1539" width="47.28515625" style="9" customWidth="1"/>
    <col min="1540" max="1540" width="14" style="9" customWidth="1"/>
    <col min="1541" max="1541" width="47.28515625" style="9" customWidth="1"/>
    <col min="1542" max="1542" width="14" style="9" customWidth="1"/>
    <col min="1543" max="1543" width="4.140625" style="9" customWidth="1"/>
    <col min="1544" max="1793" width="9.140625" style="9"/>
    <col min="1794" max="1794" width="5.85546875" style="9" customWidth="1"/>
    <col min="1795" max="1795" width="47.28515625" style="9" customWidth="1"/>
    <col min="1796" max="1796" width="14" style="9" customWidth="1"/>
    <col min="1797" max="1797" width="47.28515625" style="9" customWidth="1"/>
    <col min="1798" max="1798" width="14" style="9" customWidth="1"/>
    <col min="1799" max="1799" width="4.140625" style="9" customWidth="1"/>
    <col min="1800" max="2049" width="9.140625" style="9"/>
    <col min="2050" max="2050" width="5.85546875" style="9" customWidth="1"/>
    <col min="2051" max="2051" width="47.28515625" style="9" customWidth="1"/>
    <col min="2052" max="2052" width="14" style="9" customWidth="1"/>
    <col min="2053" max="2053" width="47.28515625" style="9" customWidth="1"/>
    <col min="2054" max="2054" width="14" style="9" customWidth="1"/>
    <col min="2055" max="2055" width="4.140625" style="9" customWidth="1"/>
    <col min="2056" max="2305" width="9.140625" style="9"/>
    <col min="2306" max="2306" width="5.85546875" style="9" customWidth="1"/>
    <col min="2307" max="2307" width="47.28515625" style="9" customWidth="1"/>
    <col min="2308" max="2308" width="14" style="9" customWidth="1"/>
    <col min="2309" max="2309" width="47.28515625" style="9" customWidth="1"/>
    <col min="2310" max="2310" width="14" style="9" customWidth="1"/>
    <col min="2311" max="2311" width="4.140625" style="9" customWidth="1"/>
    <col min="2312" max="2561" width="9.140625" style="9"/>
    <col min="2562" max="2562" width="5.85546875" style="9" customWidth="1"/>
    <col min="2563" max="2563" width="47.28515625" style="9" customWidth="1"/>
    <col min="2564" max="2564" width="14" style="9" customWidth="1"/>
    <col min="2565" max="2565" width="47.28515625" style="9" customWidth="1"/>
    <col min="2566" max="2566" width="14" style="9" customWidth="1"/>
    <col min="2567" max="2567" width="4.140625" style="9" customWidth="1"/>
    <col min="2568" max="2817" width="9.140625" style="9"/>
    <col min="2818" max="2818" width="5.85546875" style="9" customWidth="1"/>
    <col min="2819" max="2819" width="47.28515625" style="9" customWidth="1"/>
    <col min="2820" max="2820" width="14" style="9" customWidth="1"/>
    <col min="2821" max="2821" width="47.28515625" style="9" customWidth="1"/>
    <col min="2822" max="2822" width="14" style="9" customWidth="1"/>
    <col min="2823" max="2823" width="4.140625" style="9" customWidth="1"/>
    <col min="2824" max="3073" width="9.140625" style="9"/>
    <col min="3074" max="3074" width="5.85546875" style="9" customWidth="1"/>
    <col min="3075" max="3075" width="47.28515625" style="9" customWidth="1"/>
    <col min="3076" max="3076" width="14" style="9" customWidth="1"/>
    <col min="3077" max="3077" width="47.28515625" style="9" customWidth="1"/>
    <col min="3078" max="3078" width="14" style="9" customWidth="1"/>
    <col min="3079" max="3079" width="4.140625" style="9" customWidth="1"/>
    <col min="3080" max="3329" width="9.140625" style="9"/>
    <col min="3330" max="3330" width="5.85546875" style="9" customWidth="1"/>
    <col min="3331" max="3331" width="47.28515625" style="9" customWidth="1"/>
    <col min="3332" max="3332" width="14" style="9" customWidth="1"/>
    <col min="3333" max="3333" width="47.28515625" style="9" customWidth="1"/>
    <col min="3334" max="3334" width="14" style="9" customWidth="1"/>
    <col min="3335" max="3335" width="4.140625" style="9" customWidth="1"/>
    <col min="3336" max="3585" width="9.140625" style="9"/>
    <col min="3586" max="3586" width="5.85546875" style="9" customWidth="1"/>
    <col min="3587" max="3587" width="47.28515625" style="9" customWidth="1"/>
    <col min="3588" max="3588" width="14" style="9" customWidth="1"/>
    <col min="3589" max="3589" width="47.28515625" style="9" customWidth="1"/>
    <col min="3590" max="3590" width="14" style="9" customWidth="1"/>
    <col min="3591" max="3591" width="4.140625" style="9" customWidth="1"/>
    <col min="3592" max="3841" width="9.140625" style="9"/>
    <col min="3842" max="3842" width="5.85546875" style="9" customWidth="1"/>
    <col min="3843" max="3843" width="47.28515625" style="9" customWidth="1"/>
    <col min="3844" max="3844" width="14" style="9" customWidth="1"/>
    <col min="3845" max="3845" width="47.28515625" style="9" customWidth="1"/>
    <col min="3846" max="3846" width="14" style="9" customWidth="1"/>
    <col min="3847" max="3847" width="4.140625" style="9" customWidth="1"/>
    <col min="3848" max="4097" width="9.140625" style="9"/>
    <col min="4098" max="4098" width="5.85546875" style="9" customWidth="1"/>
    <col min="4099" max="4099" width="47.28515625" style="9" customWidth="1"/>
    <col min="4100" max="4100" width="14" style="9" customWidth="1"/>
    <col min="4101" max="4101" width="47.28515625" style="9" customWidth="1"/>
    <col min="4102" max="4102" width="14" style="9" customWidth="1"/>
    <col min="4103" max="4103" width="4.140625" style="9" customWidth="1"/>
    <col min="4104" max="4353" width="9.140625" style="9"/>
    <col min="4354" max="4354" width="5.85546875" style="9" customWidth="1"/>
    <col min="4355" max="4355" width="47.28515625" style="9" customWidth="1"/>
    <col min="4356" max="4356" width="14" style="9" customWidth="1"/>
    <col min="4357" max="4357" width="47.28515625" style="9" customWidth="1"/>
    <col min="4358" max="4358" width="14" style="9" customWidth="1"/>
    <col min="4359" max="4359" width="4.140625" style="9" customWidth="1"/>
    <col min="4360" max="4609" width="9.140625" style="9"/>
    <col min="4610" max="4610" width="5.85546875" style="9" customWidth="1"/>
    <col min="4611" max="4611" width="47.28515625" style="9" customWidth="1"/>
    <col min="4612" max="4612" width="14" style="9" customWidth="1"/>
    <col min="4613" max="4613" width="47.28515625" style="9" customWidth="1"/>
    <col min="4614" max="4614" width="14" style="9" customWidth="1"/>
    <col min="4615" max="4615" width="4.140625" style="9" customWidth="1"/>
    <col min="4616" max="4865" width="9.140625" style="9"/>
    <col min="4866" max="4866" width="5.85546875" style="9" customWidth="1"/>
    <col min="4867" max="4867" width="47.28515625" style="9" customWidth="1"/>
    <col min="4868" max="4868" width="14" style="9" customWidth="1"/>
    <col min="4869" max="4869" width="47.28515625" style="9" customWidth="1"/>
    <col min="4870" max="4870" width="14" style="9" customWidth="1"/>
    <col min="4871" max="4871" width="4.140625" style="9" customWidth="1"/>
    <col min="4872" max="5121" width="9.140625" style="9"/>
    <col min="5122" max="5122" width="5.85546875" style="9" customWidth="1"/>
    <col min="5123" max="5123" width="47.28515625" style="9" customWidth="1"/>
    <col min="5124" max="5124" width="14" style="9" customWidth="1"/>
    <col min="5125" max="5125" width="47.28515625" style="9" customWidth="1"/>
    <col min="5126" max="5126" width="14" style="9" customWidth="1"/>
    <col min="5127" max="5127" width="4.140625" style="9" customWidth="1"/>
    <col min="5128" max="5377" width="9.140625" style="9"/>
    <col min="5378" max="5378" width="5.85546875" style="9" customWidth="1"/>
    <col min="5379" max="5379" width="47.28515625" style="9" customWidth="1"/>
    <col min="5380" max="5380" width="14" style="9" customWidth="1"/>
    <col min="5381" max="5381" width="47.28515625" style="9" customWidth="1"/>
    <col min="5382" max="5382" width="14" style="9" customWidth="1"/>
    <col min="5383" max="5383" width="4.140625" style="9" customWidth="1"/>
    <col min="5384" max="5633" width="9.140625" style="9"/>
    <col min="5634" max="5634" width="5.85546875" style="9" customWidth="1"/>
    <col min="5635" max="5635" width="47.28515625" style="9" customWidth="1"/>
    <col min="5636" max="5636" width="14" style="9" customWidth="1"/>
    <col min="5637" max="5637" width="47.28515625" style="9" customWidth="1"/>
    <col min="5638" max="5638" width="14" style="9" customWidth="1"/>
    <col min="5639" max="5639" width="4.140625" style="9" customWidth="1"/>
    <col min="5640" max="5889" width="9.140625" style="9"/>
    <col min="5890" max="5890" width="5.85546875" style="9" customWidth="1"/>
    <col min="5891" max="5891" width="47.28515625" style="9" customWidth="1"/>
    <col min="5892" max="5892" width="14" style="9" customWidth="1"/>
    <col min="5893" max="5893" width="47.28515625" style="9" customWidth="1"/>
    <col min="5894" max="5894" width="14" style="9" customWidth="1"/>
    <col min="5895" max="5895" width="4.140625" style="9" customWidth="1"/>
    <col min="5896" max="6145" width="9.140625" style="9"/>
    <col min="6146" max="6146" width="5.85546875" style="9" customWidth="1"/>
    <col min="6147" max="6147" width="47.28515625" style="9" customWidth="1"/>
    <col min="6148" max="6148" width="14" style="9" customWidth="1"/>
    <col min="6149" max="6149" width="47.28515625" style="9" customWidth="1"/>
    <col min="6150" max="6150" width="14" style="9" customWidth="1"/>
    <col min="6151" max="6151" width="4.140625" style="9" customWidth="1"/>
    <col min="6152" max="6401" width="9.140625" style="9"/>
    <col min="6402" max="6402" width="5.85546875" style="9" customWidth="1"/>
    <col min="6403" max="6403" width="47.28515625" style="9" customWidth="1"/>
    <col min="6404" max="6404" width="14" style="9" customWidth="1"/>
    <col min="6405" max="6405" width="47.28515625" style="9" customWidth="1"/>
    <col min="6406" max="6406" width="14" style="9" customWidth="1"/>
    <col min="6407" max="6407" width="4.140625" style="9" customWidth="1"/>
    <col min="6408" max="6657" width="9.140625" style="9"/>
    <col min="6658" max="6658" width="5.85546875" style="9" customWidth="1"/>
    <col min="6659" max="6659" width="47.28515625" style="9" customWidth="1"/>
    <col min="6660" max="6660" width="14" style="9" customWidth="1"/>
    <col min="6661" max="6661" width="47.28515625" style="9" customWidth="1"/>
    <col min="6662" max="6662" width="14" style="9" customWidth="1"/>
    <col min="6663" max="6663" width="4.140625" style="9" customWidth="1"/>
    <col min="6664" max="6913" width="9.140625" style="9"/>
    <col min="6914" max="6914" width="5.85546875" style="9" customWidth="1"/>
    <col min="6915" max="6915" width="47.28515625" style="9" customWidth="1"/>
    <col min="6916" max="6916" width="14" style="9" customWidth="1"/>
    <col min="6917" max="6917" width="47.28515625" style="9" customWidth="1"/>
    <col min="6918" max="6918" width="14" style="9" customWidth="1"/>
    <col min="6919" max="6919" width="4.140625" style="9" customWidth="1"/>
    <col min="6920" max="7169" width="9.140625" style="9"/>
    <col min="7170" max="7170" width="5.85546875" style="9" customWidth="1"/>
    <col min="7171" max="7171" width="47.28515625" style="9" customWidth="1"/>
    <col min="7172" max="7172" width="14" style="9" customWidth="1"/>
    <col min="7173" max="7173" width="47.28515625" style="9" customWidth="1"/>
    <col min="7174" max="7174" width="14" style="9" customWidth="1"/>
    <col min="7175" max="7175" width="4.140625" style="9" customWidth="1"/>
    <col min="7176" max="7425" width="9.140625" style="9"/>
    <col min="7426" max="7426" width="5.85546875" style="9" customWidth="1"/>
    <col min="7427" max="7427" width="47.28515625" style="9" customWidth="1"/>
    <col min="7428" max="7428" width="14" style="9" customWidth="1"/>
    <col min="7429" max="7429" width="47.28515625" style="9" customWidth="1"/>
    <col min="7430" max="7430" width="14" style="9" customWidth="1"/>
    <col min="7431" max="7431" width="4.140625" style="9" customWidth="1"/>
    <col min="7432" max="7681" width="9.140625" style="9"/>
    <col min="7682" max="7682" width="5.85546875" style="9" customWidth="1"/>
    <col min="7683" max="7683" width="47.28515625" style="9" customWidth="1"/>
    <col min="7684" max="7684" width="14" style="9" customWidth="1"/>
    <col min="7685" max="7685" width="47.28515625" style="9" customWidth="1"/>
    <col min="7686" max="7686" width="14" style="9" customWidth="1"/>
    <col min="7687" max="7687" width="4.140625" style="9" customWidth="1"/>
    <col min="7688" max="7937" width="9.140625" style="9"/>
    <col min="7938" max="7938" width="5.85546875" style="9" customWidth="1"/>
    <col min="7939" max="7939" width="47.28515625" style="9" customWidth="1"/>
    <col min="7940" max="7940" width="14" style="9" customWidth="1"/>
    <col min="7941" max="7941" width="47.28515625" style="9" customWidth="1"/>
    <col min="7942" max="7942" width="14" style="9" customWidth="1"/>
    <col min="7943" max="7943" width="4.140625" style="9" customWidth="1"/>
    <col min="7944" max="8193" width="9.140625" style="9"/>
    <col min="8194" max="8194" width="5.85546875" style="9" customWidth="1"/>
    <col min="8195" max="8195" width="47.28515625" style="9" customWidth="1"/>
    <col min="8196" max="8196" width="14" style="9" customWidth="1"/>
    <col min="8197" max="8197" width="47.28515625" style="9" customWidth="1"/>
    <col min="8198" max="8198" width="14" style="9" customWidth="1"/>
    <col min="8199" max="8199" width="4.140625" style="9" customWidth="1"/>
    <col min="8200" max="8449" width="9.140625" style="9"/>
    <col min="8450" max="8450" width="5.85546875" style="9" customWidth="1"/>
    <col min="8451" max="8451" width="47.28515625" style="9" customWidth="1"/>
    <col min="8452" max="8452" width="14" style="9" customWidth="1"/>
    <col min="8453" max="8453" width="47.28515625" style="9" customWidth="1"/>
    <col min="8454" max="8454" width="14" style="9" customWidth="1"/>
    <col min="8455" max="8455" width="4.140625" style="9" customWidth="1"/>
    <col min="8456" max="8705" width="9.140625" style="9"/>
    <col min="8706" max="8706" width="5.85546875" style="9" customWidth="1"/>
    <col min="8707" max="8707" width="47.28515625" style="9" customWidth="1"/>
    <col min="8708" max="8708" width="14" style="9" customWidth="1"/>
    <col min="8709" max="8709" width="47.28515625" style="9" customWidth="1"/>
    <col min="8710" max="8710" width="14" style="9" customWidth="1"/>
    <col min="8711" max="8711" width="4.140625" style="9" customWidth="1"/>
    <col min="8712" max="8961" width="9.140625" style="9"/>
    <col min="8962" max="8962" width="5.85546875" style="9" customWidth="1"/>
    <col min="8963" max="8963" width="47.28515625" style="9" customWidth="1"/>
    <col min="8964" max="8964" width="14" style="9" customWidth="1"/>
    <col min="8965" max="8965" width="47.28515625" style="9" customWidth="1"/>
    <col min="8966" max="8966" width="14" style="9" customWidth="1"/>
    <col min="8967" max="8967" width="4.140625" style="9" customWidth="1"/>
    <col min="8968" max="9217" width="9.140625" style="9"/>
    <col min="9218" max="9218" width="5.85546875" style="9" customWidth="1"/>
    <col min="9219" max="9219" width="47.28515625" style="9" customWidth="1"/>
    <col min="9220" max="9220" width="14" style="9" customWidth="1"/>
    <col min="9221" max="9221" width="47.28515625" style="9" customWidth="1"/>
    <col min="9222" max="9222" width="14" style="9" customWidth="1"/>
    <col min="9223" max="9223" width="4.140625" style="9" customWidth="1"/>
    <col min="9224" max="9473" width="9.140625" style="9"/>
    <col min="9474" max="9474" width="5.85546875" style="9" customWidth="1"/>
    <col min="9475" max="9475" width="47.28515625" style="9" customWidth="1"/>
    <col min="9476" max="9476" width="14" style="9" customWidth="1"/>
    <col min="9477" max="9477" width="47.28515625" style="9" customWidth="1"/>
    <col min="9478" max="9478" width="14" style="9" customWidth="1"/>
    <col min="9479" max="9479" width="4.140625" style="9" customWidth="1"/>
    <col min="9480" max="9729" width="9.140625" style="9"/>
    <col min="9730" max="9730" width="5.85546875" style="9" customWidth="1"/>
    <col min="9731" max="9731" width="47.28515625" style="9" customWidth="1"/>
    <col min="9732" max="9732" width="14" style="9" customWidth="1"/>
    <col min="9733" max="9733" width="47.28515625" style="9" customWidth="1"/>
    <col min="9734" max="9734" width="14" style="9" customWidth="1"/>
    <col min="9735" max="9735" width="4.140625" style="9" customWidth="1"/>
    <col min="9736" max="9985" width="9.140625" style="9"/>
    <col min="9986" max="9986" width="5.85546875" style="9" customWidth="1"/>
    <col min="9987" max="9987" width="47.28515625" style="9" customWidth="1"/>
    <col min="9988" max="9988" width="14" style="9" customWidth="1"/>
    <col min="9989" max="9989" width="47.28515625" style="9" customWidth="1"/>
    <col min="9990" max="9990" width="14" style="9" customWidth="1"/>
    <col min="9991" max="9991" width="4.140625" style="9" customWidth="1"/>
    <col min="9992" max="10241" width="9.140625" style="9"/>
    <col min="10242" max="10242" width="5.85546875" style="9" customWidth="1"/>
    <col min="10243" max="10243" width="47.28515625" style="9" customWidth="1"/>
    <col min="10244" max="10244" width="14" style="9" customWidth="1"/>
    <col min="10245" max="10245" width="47.28515625" style="9" customWidth="1"/>
    <col min="10246" max="10246" width="14" style="9" customWidth="1"/>
    <col min="10247" max="10247" width="4.140625" style="9" customWidth="1"/>
    <col min="10248" max="10497" width="9.140625" style="9"/>
    <col min="10498" max="10498" width="5.85546875" style="9" customWidth="1"/>
    <col min="10499" max="10499" width="47.28515625" style="9" customWidth="1"/>
    <col min="10500" max="10500" width="14" style="9" customWidth="1"/>
    <col min="10501" max="10501" width="47.28515625" style="9" customWidth="1"/>
    <col min="10502" max="10502" width="14" style="9" customWidth="1"/>
    <col min="10503" max="10503" width="4.140625" style="9" customWidth="1"/>
    <col min="10504" max="10753" width="9.140625" style="9"/>
    <col min="10754" max="10754" width="5.85546875" style="9" customWidth="1"/>
    <col min="10755" max="10755" width="47.28515625" style="9" customWidth="1"/>
    <col min="10756" max="10756" width="14" style="9" customWidth="1"/>
    <col min="10757" max="10757" width="47.28515625" style="9" customWidth="1"/>
    <col min="10758" max="10758" width="14" style="9" customWidth="1"/>
    <col min="10759" max="10759" width="4.140625" style="9" customWidth="1"/>
    <col min="10760" max="11009" width="9.140625" style="9"/>
    <col min="11010" max="11010" width="5.85546875" style="9" customWidth="1"/>
    <col min="11011" max="11011" width="47.28515625" style="9" customWidth="1"/>
    <col min="11012" max="11012" width="14" style="9" customWidth="1"/>
    <col min="11013" max="11013" width="47.28515625" style="9" customWidth="1"/>
    <col min="11014" max="11014" width="14" style="9" customWidth="1"/>
    <col min="11015" max="11015" width="4.140625" style="9" customWidth="1"/>
    <col min="11016" max="11265" width="9.140625" style="9"/>
    <col min="11266" max="11266" width="5.85546875" style="9" customWidth="1"/>
    <col min="11267" max="11267" width="47.28515625" style="9" customWidth="1"/>
    <col min="11268" max="11268" width="14" style="9" customWidth="1"/>
    <col min="11269" max="11269" width="47.28515625" style="9" customWidth="1"/>
    <col min="11270" max="11270" width="14" style="9" customWidth="1"/>
    <col min="11271" max="11271" width="4.140625" style="9" customWidth="1"/>
    <col min="11272" max="11521" width="9.140625" style="9"/>
    <col min="11522" max="11522" width="5.85546875" style="9" customWidth="1"/>
    <col min="11523" max="11523" width="47.28515625" style="9" customWidth="1"/>
    <col min="11524" max="11524" width="14" style="9" customWidth="1"/>
    <col min="11525" max="11525" width="47.28515625" style="9" customWidth="1"/>
    <col min="11526" max="11526" width="14" style="9" customWidth="1"/>
    <col min="11527" max="11527" width="4.140625" style="9" customWidth="1"/>
    <col min="11528" max="11777" width="9.140625" style="9"/>
    <col min="11778" max="11778" width="5.85546875" style="9" customWidth="1"/>
    <col min="11779" max="11779" width="47.28515625" style="9" customWidth="1"/>
    <col min="11780" max="11780" width="14" style="9" customWidth="1"/>
    <col min="11781" max="11781" width="47.28515625" style="9" customWidth="1"/>
    <col min="11782" max="11782" width="14" style="9" customWidth="1"/>
    <col min="11783" max="11783" width="4.140625" style="9" customWidth="1"/>
    <col min="11784" max="12033" width="9.140625" style="9"/>
    <col min="12034" max="12034" width="5.85546875" style="9" customWidth="1"/>
    <col min="12035" max="12035" width="47.28515625" style="9" customWidth="1"/>
    <col min="12036" max="12036" width="14" style="9" customWidth="1"/>
    <col min="12037" max="12037" width="47.28515625" style="9" customWidth="1"/>
    <col min="12038" max="12038" width="14" style="9" customWidth="1"/>
    <col min="12039" max="12039" width="4.140625" style="9" customWidth="1"/>
    <col min="12040" max="12289" width="9.140625" style="9"/>
    <col min="12290" max="12290" width="5.85546875" style="9" customWidth="1"/>
    <col min="12291" max="12291" width="47.28515625" style="9" customWidth="1"/>
    <col min="12292" max="12292" width="14" style="9" customWidth="1"/>
    <col min="12293" max="12293" width="47.28515625" style="9" customWidth="1"/>
    <col min="12294" max="12294" width="14" style="9" customWidth="1"/>
    <col min="12295" max="12295" width="4.140625" style="9" customWidth="1"/>
    <col min="12296" max="12545" width="9.140625" style="9"/>
    <col min="12546" max="12546" width="5.85546875" style="9" customWidth="1"/>
    <col min="12547" max="12547" width="47.28515625" style="9" customWidth="1"/>
    <col min="12548" max="12548" width="14" style="9" customWidth="1"/>
    <col min="12549" max="12549" width="47.28515625" style="9" customWidth="1"/>
    <col min="12550" max="12550" width="14" style="9" customWidth="1"/>
    <col min="12551" max="12551" width="4.140625" style="9" customWidth="1"/>
    <col min="12552" max="12801" width="9.140625" style="9"/>
    <col min="12802" max="12802" width="5.85546875" style="9" customWidth="1"/>
    <col min="12803" max="12803" width="47.28515625" style="9" customWidth="1"/>
    <col min="12804" max="12804" width="14" style="9" customWidth="1"/>
    <col min="12805" max="12805" width="47.28515625" style="9" customWidth="1"/>
    <col min="12806" max="12806" width="14" style="9" customWidth="1"/>
    <col min="12807" max="12807" width="4.140625" style="9" customWidth="1"/>
    <col min="12808" max="13057" width="9.140625" style="9"/>
    <col min="13058" max="13058" width="5.85546875" style="9" customWidth="1"/>
    <col min="13059" max="13059" width="47.28515625" style="9" customWidth="1"/>
    <col min="13060" max="13060" width="14" style="9" customWidth="1"/>
    <col min="13061" max="13061" width="47.28515625" style="9" customWidth="1"/>
    <col min="13062" max="13062" width="14" style="9" customWidth="1"/>
    <col min="13063" max="13063" width="4.140625" style="9" customWidth="1"/>
    <col min="13064" max="13313" width="9.140625" style="9"/>
    <col min="13314" max="13314" width="5.85546875" style="9" customWidth="1"/>
    <col min="13315" max="13315" width="47.28515625" style="9" customWidth="1"/>
    <col min="13316" max="13316" width="14" style="9" customWidth="1"/>
    <col min="13317" max="13317" width="47.28515625" style="9" customWidth="1"/>
    <col min="13318" max="13318" width="14" style="9" customWidth="1"/>
    <col min="13319" max="13319" width="4.140625" style="9" customWidth="1"/>
    <col min="13320" max="13569" width="9.140625" style="9"/>
    <col min="13570" max="13570" width="5.85546875" style="9" customWidth="1"/>
    <col min="13571" max="13571" width="47.28515625" style="9" customWidth="1"/>
    <col min="13572" max="13572" width="14" style="9" customWidth="1"/>
    <col min="13573" max="13573" width="47.28515625" style="9" customWidth="1"/>
    <col min="13574" max="13574" width="14" style="9" customWidth="1"/>
    <col min="13575" max="13575" width="4.140625" style="9" customWidth="1"/>
    <col min="13576" max="13825" width="9.140625" style="9"/>
    <col min="13826" max="13826" width="5.85546875" style="9" customWidth="1"/>
    <col min="13827" max="13827" width="47.28515625" style="9" customWidth="1"/>
    <col min="13828" max="13828" width="14" style="9" customWidth="1"/>
    <col min="13829" max="13829" width="47.28515625" style="9" customWidth="1"/>
    <col min="13830" max="13830" width="14" style="9" customWidth="1"/>
    <col min="13831" max="13831" width="4.140625" style="9" customWidth="1"/>
    <col min="13832" max="14081" width="9.140625" style="9"/>
    <col min="14082" max="14082" width="5.85546875" style="9" customWidth="1"/>
    <col min="14083" max="14083" width="47.28515625" style="9" customWidth="1"/>
    <col min="14084" max="14084" width="14" style="9" customWidth="1"/>
    <col min="14085" max="14085" width="47.28515625" style="9" customWidth="1"/>
    <col min="14086" max="14086" width="14" style="9" customWidth="1"/>
    <col min="14087" max="14087" width="4.140625" style="9" customWidth="1"/>
    <col min="14088" max="14337" width="9.140625" style="9"/>
    <col min="14338" max="14338" width="5.85546875" style="9" customWidth="1"/>
    <col min="14339" max="14339" width="47.28515625" style="9" customWidth="1"/>
    <col min="14340" max="14340" width="14" style="9" customWidth="1"/>
    <col min="14341" max="14341" width="47.28515625" style="9" customWidth="1"/>
    <col min="14342" max="14342" width="14" style="9" customWidth="1"/>
    <col min="14343" max="14343" width="4.140625" style="9" customWidth="1"/>
    <col min="14344" max="14593" width="9.140625" style="9"/>
    <col min="14594" max="14594" width="5.85546875" style="9" customWidth="1"/>
    <col min="14595" max="14595" width="47.28515625" style="9" customWidth="1"/>
    <col min="14596" max="14596" width="14" style="9" customWidth="1"/>
    <col min="14597" max="14597" width="47.28515625" style="9" customWidth="1"/>
    <col min="14598" max="14598" width="14" style="9" customWidth="1"/>
    <col min="14599" max="14599" width="4.140625" style="9" customWidth="1"/>
    <col min="14600" max="14849" width="9.140625" style="9"/>
    <col min="14850" max="14850" width="5.85546875" style="9" customWidth="1"/>
    <col min="14851" max="14851" width="47.28515625" style="9" customWidth="1"/>
    <col min="14852" max="14852" width="14" style="9" customWidth="1"/>
    <col min="14853" max="14853" width="47.28515625" style="9" customWidth="1"/>
    <col min="14854" max="14854" width="14" style="9" customWidth="1"/>
    <col min="14855" max="14855" width="4.140625" style="9" customWidth="1"/>
    <col min="14856" max="15105" width="9.140625" style="9"/>
    <col min="15106" max="15106" width="5.85546875" style="9" customWidth="1"/>
    <col min="15107" max="15107" width="47.28515625" style="9" customWidth="1"/>
    <col min="15108" max="15108" width="14" style="9" customWidth="1"/>
    <col min="15109" max="15109" width="47.28515625" style="9" customWidth="1"/>
    <col min="15110" max="15110" width="14" style="9" customWidth="1"/>
    <col min="15111" max="15111" width="4.140625" style="9" customWidth="1"/>
    <col min="15112" max="15361" width="9.140625" style="9"/>
    <col min="15362" max="15362" width="5.85546875" style="9" customWidth="1"/>
    <col min="15363" max="15363" width="47.28515625" style="9" customWidth="1"/>
    <col min="15364" max="15364" width="14" style="9" customWidth="1"/>
    <col min="15365" max="15365" width="47.28515625" style="9" customWidth="1"/>
    <col min="15366" max="15366" width="14" style="9" customWidth="1"/>
    <col min="15367" max="15367" width="4.140625" style="9" customWidth="1"/>
    <col min="15368" max="15617" width="9.140625" style="9"/>
    <col min="15618" max="15618" width="5.85546875" style="9" customWidth="1"/>
    <col min="15619" max="15619" width="47.28515625" style="9" customWidth="1"/>
    <col min="15620" max="15620" width="14" style="9" customWidth="1"/>
    <col min="15621" max="15621" width="47.28515625" style="9" customWidth="1"/>
    <col min="15622" max="15622" width="14" style="9" customWidth="1"/>
    <col min="15623" max="15623" width="4.140625" style="9" customWidth="1"/>
    <col min="15624" max="15873" width="9.140625" style="9"/>
    <col min="15874" max="15874" width="5.85546875" style="9" customWidth="1"/>
    <col min="15875" max="15875" width="47.28515625" style="9" customWidth="1"/>
    <col min="15876" max="15876" width="14" style="9" customWidth="1"/>
    <col min="15877" max="15877" width="47.28515625" style="9" customWidth="1"/>
    <col min="15878" max="15878" width="14" style="9" customWidth="1"/>
    <col min="15879" max="15879" width="4.140625" style="9" customWidth="1"/>
    <col min="15880" max="16129" width="9.140625" style="9"/>
    <col min="16130" max="16130" width="5.85546875" style="9" customWidth="1"/>
    <col min="16131" max="16131" width="47.28515625" style="9" customWidth="1"/>
    <col min="16132" max="16132" width="14" style="9" customWidth="1"/>
    <col min="16133" max="16133" width="47.28515625" style="9" customWidth="1"/>
    <col min="16134" max="16134" width="14" style="9" customWidth="1"/>
    <col min="16135" max="16135" width="4.140625" style="9" customWidth="1"/>
    <col min="16136" max="16384" width="9.140625" style="9"/>
  </cols>
  <sheetData>
    <row r="1" spans="1:9" ht="39.75" customHeight="1" x14ac:dyDescent="0.25">
      <c r="B1" s="80" t="s">
        <v>376</v>
      </c>
      <c r="C1" s="81"/>
      <c r="D1" s="81"/>
      <c r="E1" s="81"/>
      <c r="F1" s="81"/>
      <c r="G1" s="81"/>
      <c r="H1" s="81"/>
      <c r="I1" s="81"/>
    </row>
    <row r="2" spans="1:9" ht="14.25" thickBot="1" x14ac:dyDescent="0.3">
      <c r="G2" s="16"/>
      <c r="H2" s="239"/>
      <c r="I2" s="83"/>
    </row>
    <row r="3" spans="1:9" ht="18" customHeight="1" thickBot="1" x14ac:dyDescent="0.3">
      <c r="A3" s="670" t="s">
        <v>83</v>
      </c>
      <c r="B3" s="84" t="s">
        <v>0</v>
      </c>
      <c r="C3" s="85"/>
      <c r="D3" s="85"/>
      <c r="E3" s="85"/>
      <c r="F3" s="84" t="s">
        <v>37</v>
      </c>
      <c r="G3" s="86"/>
      <c r="H3" s="86"/>
      <c r="I3" s="86"/>
    </row>
    <row r="4" spans="1:9" s="88" customFormat="1" ht="35.25" customHeight="1" thickBot="1" x14ac:dyDescent="0.3">
      <c r="A4" s="671"/>
      <c r="B4" s="87" t="s">
        <v>215</v>
      </c>
      <c r="C4" s="19" t="s">
        <v>396</v>
      </c>
      <c r="D4" s="19" t="s">
        <v>300</v>
      </c>
      <c r="E4" s="19" t="s">
        <v>405</v>
      </c>
      <c r="F4" s="87" t="s">
        <v>215</v>
      </c>
      <c r="G4" s="19" t="s">
        <v>396</v>
      </c>
      <c r="H4" s="19" t="s">
        <v>300</v>
      </c>
      <c r="I4" s="19" t="s">
        <v>405</v>
      </c>
    </row>
    <row r="5" spans="1:9" s="93" customFormat="1" ht="12" customHeight="1" thickBot="1" x14ac:dyDescent="0.3">
      <c r="A5" s="89">
        <v>1</v>
      </c>
      <c r="B5" s="90">
        <v>2</v>
      </c>
      <c r="C5" s="91" t="s">
        <v>13</v>
      </c>
      <c r="D5" s="91"/>
      <c r="E5" s="91" t="s">
        <v>13</v>
      </c>
      <c r="F5" s="90" t="s">
        <v>15</v>
      </c>
      <c r="G5" s="92" t="s">
        <v>19</v>
      </c>
      <c r="H5" s="92"/>
      <c r="I5" s="92" t="s">
        <v>19</v>
      </c>
    </row>
    <row r="6" spans="1:9" ht="12.95" customHeight="1" x14ac:dyDescent="0.25">
      <c r="A6" s="94" t="s">
        <v>1</v>
      </c>
      <c r="B6" s="95" t="s">
        <v>216</v>
      </c>
      <c r="C6" s="96">
        <f>'1.1.sz.mell.'!C5</f>
        <v>0</v>
      </c>
      <c r="D6" s="96">
        <f>'1.1.sz.mell.'!D5</f>
        <v>0</v>
      </c>
      <c r="E6" s="96">
        <f>'1.1.sz.mell.'!E5</f>
        <v>0</v>
      </c>
      <c r="F6" s="95" t="s">
        <v>217</v>
      </c>
      <c r="G6" s="97">
        <f>'1.1.sz.mell.'!C86</f>
        <v>180868000</v>
      </c>
      <c r="H6" s="97">
        <f>'1.1.sz.mell.'!D86</f>
        <v>230104770</v>
      </c>
      <c r="I6" s="97">
        <f>'1.1.sz.mell.'!E86</f>
        <v>227797974</v>
      </c>
    </row>
    <row r="7" spans="1:9" ht="12.95" customHeight="1" x14ac:dyDescent="0.25">
      <c r="A7" s="98" t="s">
        <v>7</v>
      </c>
      <c r="B7" s="99" t="s">
        <v>218</v>
      </c>
      <c r="C7" s="100">
        <f>'1.1.sz.mell.'!C6</f>
        <v>193945000</v>
      </c>
      <c r="D7" s="100">
        <f>'1.1.sz.mell.'!D6</f>
        <v>253764874</v>
      </c>
      <c r="E7" s="100">
        <f>'1.1.sz.mell.'!E6</f>
        <v>250364185</v>
      </c>
      <c r="F7" s="99" t="s">
        <v>39</v>
      </c>
      <c r="G7" s="97">
        <f>'1.1.sz.mell.'!C87</f>
        <v>28457000</v>
      </c>
      <c r="H7" s="97">
        <f>'1.1.sz.mell.'!D87</f>
        <v>35943152</v>
      </c>
      <c r="I7" s="97">
        <f>'1.1.sz.mell.'!E87</f>
        <v>34721437</v>
      </c>
    </row>
    <row r="8" spans="1:9" ht="12.95" customHeight="1" x14ac:dyDescent="0.25">
      <c r="A8" s="98" t="s">
        <v>13</v>
      </c>
      <c r="B8" s="99" t="s">
        <v>219</v>
      </c>
      <c r="C8" s="100"/>
      <c r="D8" s="100"/>
      <c r="E8" s="100"/>
      <c r="F8" s="99" t="s">
        <v>220</v>
      </c>
      <c r="G8" s="97">
        <f>'1.1.sz.mell.'!C88</f>
        <v>71226221</v>
      </c>
      <c r="H8" s="97">
        <f>'1.1.sz.mell.'!D88</f>
        <v>68572951</v>
      </c>
      <c r="I8" s="97">
        <f>'1.1.sz.mell.'!E88</f>
        <v>66246369</v>
      </c>
    </row>
    <row r="9" spans="1:9" ht="12.95" customHeight="1" x14ac:dyDescent="0.25">
      <c r="A9" s="98" t="s">
        <v>15</v>
      </c>
      <c r="B9" s="99" t="s">
        <v>14</v>
      </c>
      <c r="C9" s="100">
        <f>'1.1.sz.mell.'!C20</f>
        <v>0</v>
      </c>
      <c r="D9" s="100">
        <f>'1.1.sz.mell.'!D20</f>
        <v>0</v>
      </c>
      <c r="E9" s="100">
        <f>'1.1.sz.mell.'!E20</f>
        <v>0</v>
      </c>
      <c r="F9" s="99" t="s">
        <v>41</v>
      </c>
      <c r="G9" s="97">
        <f>'1.1.sz.mell.'!C89</f>
        <v>0</v>
      </c>
      <c r="H9" s="97">
        <f>'1.1.sz.mell.'!D89</f>
        <v>0</v>
      </c>
      <c r="I9" s="97">
        <f>'1.1.sz.mell.'!E89</f>
        <v>0</v>
      </c>
    </row>
    <row r="10" spans="1:9" ht="12.95" customHeight="1" x14ac:dyDescent="0.25">
      <c r="A10" s="98" t="s">
        <v>19</v>
      </c>
      <c r="B10" s="101" t="s">
        <v>27</v>
      </c>
      <c r="C10" s="100">
        <f>'1.1.sz.mell.'!C45</f>
        <v>0</v>
      </c>
      <c r="D10" s="100">
        <f>'1.1.sz.mell.'!D45</f>
        <v>90000</v>
      </c>
      <c r="E10" s="100">
        <f>'1.1.sz.mell.'!E45</f>
        <v>90000</v>
      </c>
      <c r="F10" s="99" t="s">
        <v>42</v>
      </c>
      <c r="G10" s="97">
        <f>'1.1.sz.mell.'!C90</f>
        <v>6864597</v>
      </c>
      <c r="H10" s="97">
        <f>'1.1.sz.mell.'!D90</f>
        <v>13803834</v>
      </c>
      <c r="I10" s="97">
        <f>'1.1.sz.mell.'!E90</f>
        <v>13705885</v>
      </c>
    </row>
    <row r="11" spans="1:9" ht="12.95" customHeight="1" x14ac:dyDescent="0.25">
      <c r="A11" s="98" t="s">
        <v>26</v>
      </c>
      <c r="B11" s="99" t="s">
        <v>221</v>
      </c>
      <c r="C11" s="102"/>
      <c r="D11" s="102"/>
      <c r="E11" s="102"/>
      <c r="F11" s="99" t="s">
        <v>222</v>
      </c>
      <c r="G11" s="97">
        <f>'1.1.sz.mell.'!C97</f>
        <v>20284611</v>
      </c>
      <c r="H11" s="97">
        <f>'1.1.sz.mell.'!D97</f>
        <v>21340236</v>
      </c>
      <c r="I11" s="97">
        <f>'1.1.sz.mell.'!E97</f>
        <v>0</v>
      </c>
    </row>
    <row r="12" spans="1:9" ht="12.95" customHeight="1" x14ac:dyDescent="0.25">
      <c r="A12" s="98" t="s">
        <v>28</v>
      </c>
      <c r="B12" s="99" t="s">
        <v>133</v>
      </c>
      <c r="C12" s="100">
        <f>'1.1.sz.mell.'!C27</f>
        <v>78584000</v>
      </c>
      <c r="D12" s="100">
        <f>'1.1.sz.mell.'!D27</f>
        <v>81623000</v>
      </c>
      <c r="E12" s="100">
        <f>'1.1.sz.mell.'!E27</f>
        <v>82682262</v>
      </c>
      <c r="F12" s="103"/>
      <c r="G12" s="3"/>
      <c r="H12" s="3"/>
      <c r="I12" s="3"/>
    </row>
    <row r="13" spans="1:9" ht="12.95" customHeight="1" x14ac:dyDescent="0.25">
      <c r="A13" s="98" t="s">
        <v>30</v>
      </c>
      <c r="B13" s="103"/>
      <c r="C13" s="100"/>
      <c r="D13" s="100"/>
      <c r="E13" s="100"/>
      <c r="F13" s="103"/>
      <c r="G13" s="3"/>
      <c r="H13" s="3"/>
      <c r="I13" s="3"/>
    </row>
    <row r="14" spans="1:9" ht="12.95" customHeight="1" x14ac:dyDescent="0.25">
      <c r="A14" s="98" t="s">
        <v>31</v>
      </c>
      <c r="B14" s="104"/>
      <c r="C14" s="102"/>
      <c r="D14" s="102"/>
      <c r="E14" s="102"/>
      <c r="F14" s="103"/>
      <c r="G14" s="3"/>
      <c r="H14" s="3"/>
      <c r="I14" s="3"/>
    </row>
    <row r="15" spans="1:9" ht="12.95" customHeight="1" x14ac:dyDescent="0.25">
      <c r="A15" s="98" t="s">
        <v>36</v>
      </c>
      <c r="B15" s="103"/>
      <c r="C15" s="100"/>
      <c r="D15" s="100"/>
      <c r="E15" s="100"/>
      <c r="F15" s="103"/>
      <c r="G15" s="3"/>
      <c r="H15" s="3"/>
      <c r="I15" s="3"/>
    </row>
    <row r="16" spans="1:9" ht="12.95" customHeight="1" x14ac:dyDescent="0.25">
      <c r="A16" s="98" t="s">
        <v>223</v>
      </c>
      <c r="B16" s="103"/>
      <c r="C16" s="100"/>
      <c r="D16" s="100"/>
      <c r="E16" s="100"/>
      <c r="F16" s="103"/>
      <c r="G16" s="3"/>
      <c r="H16" s="3"/>
      <c r="I16" s="3"/>
    </row>
    <row r="17" spans="1:9" ht="12.95" customHeight="1" thickBot="1" x14ac:dyDescent="0.3">
      <c r="A17" s="98" t="s">
        <v>224</v>
      </c>
      <c r="B17" s="105"/>
      <c r="C17" s="106"/>
      <c r="D17" s="106"/>
      <c r="E17" s="106"/>
      <c r="F17" s="103"/>
      <c r="G17" s="107"/>
      <c r="H17" s="107"/>
      <c r="I17" s="107"/>
    </row>
    <row r="18" spans="1:9" ht="15.95" customHeight="1" thickBot="1" x14ac:dyDescent="0.3">
      <c r="A18" s="108" t="s">
        <v>225</v>
      </c>
      <c r="B18" s="109" t="s">
        <v>226</v>
      </c>
      <c r="C18" s="110">
        <f>+C6+C7+C9+C10+C12+C13+C14+C15+C16+C17</f>
        <v>272529000</v>
      </c>
      <c r="D18" s="110">
        <f t="shared" ref="D18:E18" si="0">+D6+D7+D9+D10+D12+D13+D14+D15+D16+D17</f>
        <v>335477874</v>
      </c>
      <c r="E18" s="110">
        <f t="shared" si="0"/>
        <v>333136447</v>
      </c>
      <c r="F18" s="109" t="s">
        <v>227</v>
      </c>
      <c r="G18" s="1">
        <f>SUM(G6:G17)</f>
        <v>307700429</v>
      </c>
      <c r="H18" s="1">
        <f t="shared" ref="H18:I18" si="1">SUM(H6:H17)</f>
        <v>369764943</v>
      </c>
      <c r="I18" s="1">
        <f t="shared" si="1"/>
        <v>342471665</v>
      </c>
    </row>
    <row r="19" spans="1:9" ht="12.95" customHeight="1" x14ac:dyDescent="0.25">
      <c r="A19" s="111" t="s">
        <v>228</v>
      </c>
      <c r="B19" s="112" t="s">
        <v>229</v>
      </c>
      <c r="C19" s="113">
        <f>+C20+C21+C22+C23</f>
        <v>35171429</v>
      </c>
      <c r="D19" s="113">
        <f t="shared" ref="D19:E19" si="2">+D20+D21+D22+D23</f>
        <v>35171429</v>
      </c>
      <c r="E19" s="113">
        <f t="shared" si="2"/>
        <v>35171429</v>
      </c>
      <c r="F19" s="114" t="s">
        <v>230</v>
      </c>
      <c r="G19" s="7"/>
      <c r="H19" s="7"/>
      <c r="I19" s="7"/>
    </row>
    <row r="20" spans="1:9" ht="12.95" customHeight="1" x14ac:dyDescent="0.25">
      <c r="A20" s="115" t="s">
        <v>231</v>
      </c>
      <c r="B20" s="114" t="s">
        <v>232</v>
      </c>
      <c r="C20" s="116">
        <v>35171429</v>
      </c>
      <c r="D20" s="116">
        <v>35171429</v>
      </c>
      <c r="E20" s="116">
        <v>35171429</v>
      </c>
      <c r="F20" s="114" t="s">
        <v>233</v>
      </c>
      <c r="G20" s="8"/>
      <c r="H20" s="8"/>
      <c r="I20" s="8"/>
    </row>
    <row r="21" spans="1:9" ht="12.95" customHeight="1" x14ac:dyDescent="0.25">
      <c r="A21" s="115" t="s">
        <v>234</v>
      </c>
      <c r="B21" s="114" t="s">
        <v>235</v>
      </c>
      <c r="C21" s="116"/>
      <c r="D21" s="116"/>
      <c r="E21" s="116"/>
      <c r="F21" s="114" t="s">
        <v>236</v>
      </c>
      <c r="G21" s="8"/>
      <c r="H21" s="8"/>
      <c r="I21" s="8"/>
    </row>
    <row r="22" spans="1:9" ht="12.95" customHeight="1" x14ac:dyDescent="0.25">
      <c r="A22" s="115" t="s">
        <v>237</v>
      </c>
      <c r="B22" s="114" t="s">
        <v>238</v>
      </c>
      <c r="C22" s="116"/>
      <c r="D22" s="116"/>
      <c r="E22" s="116"/>
      <c r="F22" s="114" t="s">
        <v>239</v>
      </c>
      <c r="G22" s="8"/>
      <c r="H22" s="8"/>
      <c r="I22" s="8"/>
    </row>
    <row r="23" spans="1:9" ht="12.95" customHeight="1" x14ac:dyDescent="0.25">
      <c r="A23" s="115" t="s">
        <v>240</v>
      </c>
      <c r="B23" s="114" t="s">
        <v>241</v>
      </c>
      <c r="C23" s="116"/>
      <c r="D23" s="116"/>
      <c r="E23" s="116"/>
      <c r="F23" s="112" t="s">
        <v>242</v>
      </c>
      <c r="G23" s="8"/>
      <c r="H23" s="8"/>
      <c r="I23" s="8"/>
    </row>
    <row r="24" spans="1:9" ht="12.95" customHeight="1" x14ac:dyDescent="0.25">
      <c r="A24" s="115" t="s">
        <v>243</v>
      </c>
      <c r="B24" s="114" t="s">
        <v>244</v>
      </c>
      <c r="C24" s="117">
        <f>+C25+C26</f>
        <v>0</v>
      </c>
      <c r="D24" s="117">
        <f t="shared" ref="D24:E24" si="3">+D25+D26</f>
        <v>0</v>
      </c>
      <c r="E24" s="117">
        <f t="shared" si="3"/>
        <v>0</v>
      </c>
      <c r="F24" s="114" t="s">
        <v>245</v>
      </c>
      <c r="G24" s="8"/>
      <c r="H24" s="8"/>
      <c r="I24" s="8"/>
    </row>
    <row r="25" spans="1:9" ht="12.95" customHeight="1" x14ac:dyDescent="0.25">
      <c r="A25" s="111" t="s">
        <v>246</v>
      </c>
      <c r="B25" s="112" t="s">
        <v>247</v>
      </c>
      <c r="C25" s="118"/>
      <c r="D25" s="118"/>
      <c r="E25" s="118"/>
      <c r="F25" s="95" t="s">
        <v>248</v>
      </c>
      <c r="G25" s="7"/>
      <c r="H25" s="7"/>
      <c r="I25" s="7"/>
    </row>
    <row r="26" spans="1:9" ht="12.95" customHeight="1" thickBot="1" x14ac:dyDescent="0.3">
      <c r="A26" s="115" t="s">
        <v>249</v>
      </c>
      <c r="B26" s="114" t="s">
        <v>250</v>
      </c>
      <c r="C26" s="116"/>
      <c r="D26" s="116"/>
      <c r="E26" s="116"/>
      <c r="F26" s="103"/>
      <c r="G26" s="8"/>
      <c r="H26" s="8"/>
      <c r="I26" s="8"/>
    </row>
    <row r="27" spans="1:9" ht="15.95" customHeight="1" thickBot="1" x14ac:dyDescent="0.3">
      <c r="A27" s="108" t="s">
        <v>251</v>
      </c>
      <c r="B27" s="109" t="s">
        <v>252</v>
      </c>
      <c r="C27" s="110">
        <f>+C19+C24</f>
        <v>35171429</v>
      </c>
      <c r="D27" s="110">
        <f t="shared" ref="D27:E27" si="4">+D19+D24</f>
        <v>35171429</v>
      </c>
      <c r="E27" s="110">
        <f t="shared" si="4"/>
        <v>35171429</v>
      </c>
      <c r="F27" s="109" t="s">
        <v>253</v>
      </c>
      <c r="G27" s="1">
        <f>SUM(G19:G26)</f>
        <v>0</v>
      </c>
      <c r="H27" s="1">
        <f t="shared" ref="H27:I27" si="5">SUM(H19:H26)</f>
        <v>0</v>
      </c>
      <c r="I27" s="1">
        <f t="shared" si="5"/>
        <v>0</v>
      </c>
    </row>
    <row r="28" spans="1:9" ht="13.5" thickBot="1" x14ac:dyDescent="0.3">
      <c r="A28" s="108" t="s">
        <v>254</v>
      </c>
      <c r="B28" s="119" t="s">
        <v>255</v>
      </c>
      <c r="C28" s="120">
        <f>+C18+C27</f>
        <v>307700429</v>
      </c>
      <c r="D28" s="120">
        <f t="shared" ref="D28:E28" si="6">+D18+D27</f>
        <v>370649303</v>
      </c>
      <c r="E28" s="120">
        <f t="shared" si="6"/>
        <v>368307876</v>
      </c>
      <c r="F28" s="119" t="s">
        <v>256</v>
      </c>
      <c r="G28" s="120">
        <f>+G18+G27</f>
        <v>307700429</v>
      </c>
      <c r="H28" s="120">
        <f t="shared" ref="H28:I28" si="7">+H18+H27</f>
        <v>369764943</v>
      </c>
      <c r="I28" s="120">
        <f t="shared" si="7"/>
        <v>342471665</v>
      </c>
    </row>
    <row r="29" spans="1:9" ht="13.5" thickBot="1" x14ac:dyDescent="0.3">
      <c r="A29" s="108" t="s">
        <v>257</v>
      </c>
      <c r="B29" s="119" t="s">
        <v>258</v>
      </c>
      <c r="C29" s="120">
        <f>IF(C18-G18&lt;0,G18-C18,"-")</f>
        <v>35171429</v>
      </c>
      <c r="D29" s="120">
        <f t="shared" ref="D29:E29" si="8">IF(D18-H18&lt;0,H18-D18,"-")</f>
        <v>34287069</v>
      </c>
      <c r="E29" s="120">
        <f t="shared" si="8"/>
        <v>9335218</v>
      </c>
      <c r="F29" s="119" t="s">
        <v>259</v>
      </c>
      <c r="G29" s="120" t="str">
        <f>IF(C18-G18&gt;0,C18-G18,"-")</f>
        <v>-</v>
      </c>
      <c r="H29" s="120" t="str">
        <f t="shared" ref="H29:I29" si="9">IF(D18-H18&gt;0,D18-H18,"-")</f>
        <v>-</v>
      </c>
      <c r="I29" s="120" t="str">
        <f t="shared" si="9"/>
        <v>-</v>
      </c>
    </row>
    <row r="30" spans="1:9" ht="13.5" thickBot="1" x14ac:dyDescent="0.3">
      <c r="A30" s="108" t="s">
        <v>260</v>
      </c>
      <c r="B30" s="119" t="s">
        <v>261</v>
      </c>
      <c r="C30" s="120" t="str">
        <f>IF(C18+C19-G28&lt;0,G28-(C18+C19),"-")</f>
        <v>-</v>
      </c>
      <c r="D30" s="120" t="str">
        <f t="shared" ref="D30:E30" si="10">IF(D18+D19-H28&lt;0,H28-(D18+D19),"-")</f>
        <v>-</v>
      </c>
      <c r="E30" s="120" t="str">
        <f t="shared" si="10"/>
        <v>-</v>
      </c>
      <c r="F30" s="119" t="s">
        <v>262</v>
      </c>
      <c r="G30" s="120" t="str">
        <f>IF(C18+C19-G28&gt;0,C18+C19-G28,"-")</f>
        <v>-</v>
      </c>
      <c r="H30" s="120">
        <f t="shared" ref="H30:I30" si="11">IF(D18+D19-H28&gt;0,D18+D19-H28,"-")</f>
        <v>884360</v>
      </c>
      <c r="I30" s="120">
        <f t="shared" si="11"/>
        <v>25836211</v>
      </c>
    </row>
    <row r="31" spans="1:9" ht="18.75" x14ac:dyDescent="0.25">
      <c r="B31" s="672"/>
      <c r="C31" s="672"/>
      <c r="D31" s="672"/>
      <c r="E31" s="672"/>
      <c r="F31" s="672"/>
    </row>
    <row r="32" spans="1:9" ht="31.5" customHeight="1" x14ac:dyDescent="0.25">
      <c r="B32" s="675" t="s">
        <v>377</v>
      </c>
      <c r="C32" s="675"/>
      <c r="D32" s="675"/>
      <c r="E32" s="675"/>
      <c r="F32" s="675"/>
      <c r="G32" s="675"/>
      <c r="H32" s="675"/>
      <c r="I32" s="675"/>
    </row>
    <row r="33" spans="1:9" ht="14.25" thickBot="1" x14ac:dyDescent="0.3">
      <c r="G33" s="16"/>
      <c r="H33" s="239"/>
      <c r="I33" s="83"/>
    </row>
    <row r="34" spans="1:9" ht="13.5" thickBot="1" x14ac:dyDescent="0.3">
      <c r="A34" s="673" t="s">
        <v>83</v>
      </c>
      <c r="B34" s="84" t="s">
        <v>0</v>
      </c>
      <c r="C34" s="85"/>
      <c r="D34" s="85"/>
      <c r="E34" s="85"/>
      <c r="F34" s="84" t="s">
        <v>37</v>
      </c>
      <c r="G34" s="86"/>
      <c r="H34" s="86"/>
      <c r="I34" s="86"/>
    </row>
    <row r="35" spans="1:9" s="88" customFormat="1" ht="24.75" thickBot="1" x14ac:dyDescent="0.3">
      <c r="A35" s="674"/>
      <c r="B35" s="87" t="s">
        <v>215</v>
      </c>
      <c r="C35" s="19" t="s">
        <v>396</v>
      </c>
      <c r="D35" s="19" t="s">
        <v>300</v>
      </c>
      <c r="E35" s="19" t="s">
        <v>405</v>
      </c>
      <c r="F35" s="87" t="s">
        <v>215</v>
      </c>
      <c r="G35" s="19" t="s">
        <v>396</v>
      </c>
      <c r="H35" s="19" t="s">
        <v>300</v>
      </c>
      <c r="I35" s="19" t="s">
        <v>405</v>
      </c>
    </row>
    <row r="36" spans="1:9" s="88" customFormat="1" ht="13.5" thickBot="1" x14ac:dyDescent="0.3">
      <c r="A36" s="89">
        <v>1</v>
      </c>
      <c r="B36" s="90">
        <v>2</v>
      </c>
      <c r="C36" s="91">
        <v>3</v>
      </c>
      <c r="D36" s="91"/>
      <c r="E36" s="91">
        <v>3</v>
      </c>
      <c r="F36" s="90">
        <v>4</v>
      </c>
      <c r="G36" s="92">
        <v>5</v>
      </c>
      <c r="H36" s="92"/>
      <c r="I36" s="92">
        <v>5</v>
      </c>
    </row>
    <row r="37" spans="1:9" ht="12.95" customHeight="1" x14ac:dyDescent="0.25">
      <c r="A37" s="94" t="s">
        <v>1</v>
      </c>
      <c r="B37" s="95" t="s">
        <v>263</v>
      </c>
      <c r="C37" s="96">
        <f>'1.1.sz.mell.'!C13</f>
        <v>0</v>
      </c>
      <c r="D37" s="96">
        <f>'1.1.sz.mell.'!D13</f>
        <v>0</v>
      </c>
      <c r="E37" s="96">
        <f>'1.1.sz.mell.'!E13</f>
        <v>0</v>
      </c>
      <c r="F37" s="95" t="s">
        <v>43</v>
      </c>
      <c r="G37" s="97">
        <f>'1.1.sz.mell.'!C92</f>
        <v>1486000</v>
      </c>
      <c r="H37" s="97">
        <f>'1.1.sz.mell.'!D92</f>
        <v>2370360</v>
      </c>
      <c r="I37" s="97">
        <f>'1.1.sz.mell.'!E92</f>
        <v>2369984</v>
      </c>
    </row>
    <row r="38" spans="1:9" x14ac:dyDescent="0.25">
      <c r="A38" s="98" t="s">
        <v>7</v>
      </c>
      <c r="B38" s="99" t="s">
        <v>264</v>
      </c>
      <c r="C38" s="100"/>
      <c r="D38" s="100"/>
      <c r="E38" s="100"/>
      <c r="F38" s="99" t="s">
        <v>265</v>
      </c>
      <c r="G38" s="3"/>
      <c r="H38" s="3"/>
      <c r="I38" s="3"/>
    </row>
    <row r="39" spans="1:9" ht="12.95" customHeight="1" x14ac:dyDescent="0.25">
      <c r="A39" s="98" t="s">
        <v>13</v>
      </c>
      <c r="B39" s="99" t="s">
        <v>266</v>
      </c>
      <c r="C39" s="100">
        <f>'1.1.sz.mell.'!C39</f>
        <v>0</v>
      </c>
      <c r="D39" s="100">
        <f>'1.1.sz.mell.'!D39</f>
        <v>0</v>
      </c>
      <c r="E39" s="100">
        <f>'1.1.sz.mell.'!E39</f>
        <v>0</v>
      </c>
      <c r="F39" s="99" t="s">
        <v>44</v>
      </c>
      <c r="G39" s="3"/>
      <c r="H39" s="3"/>
      <c r="I39" s="3"/>
    </row>
    <row r="40" spans="1:9" ht="12.95" customHeight="1" x14ac:dyDescent="0.25">
      <c r="A40" s="98" t="s">
        <v>15</v>
      </c>
      <c r="B40" s="99" t="s">
        <v>267</v>
      </c>
      <c r="C40" s="100"/>
      <c r="D40" s="100"/>
      <c r="E40" s="100"/>
      <c r="F40" s="99" t="s">
        <v>268</v>
      </c>
      <c r="G40" s="3"/>
      <c r="H40" s="3"/>
      <c r="I40" s="3"/>
    </row>
    <row r="41" spans="1:9" ht="12.75" customHeight="1" x14ac:dyDescent="0.25">
      <c r="A41" s="98" t="s">
        <v>19</v>
      </c>
      <c r="B41" s="99" t="s">
        <v>269</v>
      </c>
      <c r="C41" s="100"/>
      <c r="D41" s="100"/>
      <c r="E41" s="100"/>
      <c r="F41" s="99" t="s">
        <v>206</v>
      </c>
      <c r="G41" s="3">
        <f>'1.1.sz.mell.'!C96</f>
        <v>0</v>
      </c>
      <c r="H41" s="3">
        <f>'1.1.sz.mell.'!D96</f>
        <v>0</v>
      </c>
      <c r="I41" s="3">
        <f>'1.1.sz.mell.'!E96</f>
        <v>0</v>
      </c>
    </row>
    <row r="42" spans="1:9" ht="12.95" customHeight="1" x14ac:dyDescent="0.25">
      <c r="A42" s="98" t="s">
        <v>26</v>
      </c>
      <c r="B42" s="99" t="s">
        <v>270</v>
      </c>
      <c r="C42" s="102"/>
      <c r="D42" s="102"/>
      <c r="E42" s="102"/>
      <c r="F42" s="103"/>
      <c r="G42" s="3"/>
      <c r="H42" s="3"/>
      <c r="I42" s="3"/>
    </row>
    <row r="43" spans="1:9" ht="12.95" customHeight="1" x14ac:dyDescent="0.25">
      <c r="A43" s="98" t="s">
        <v>28</v>
      </c>
      <c r="B43" s="103"/>
      <c r="C43" s="100"/>
      <c r="D43" s="100"/>
      <c r="E43" s="100"/>
      <c r="F43" s="103"/>
      <c r="G43" s="3"/>
      <c r="H43" s="3"/>
      <c r="I43" s="3"/>
    </row>
    <row r="44" spans="1:9" ht="12.95" customHeight="1" x14ac:dyDescent="0.25">
      <c r="A44" s="98" t="s">
        <v>30</v>
      </c>
      <c r="B44" s="103"/>
      <c r="C44" s="100"/>
      <c r="D44" s="100"/>
      <c r="E44" s="100"/>
      <c r="F44" s="103"/>
      <c r="G44" s="3"/>
      <c r="H44" s="3"/>
      <c r="I44" s="3"/>
    </row>
    <row r="45" spans="1:9" ht="12.95" customHeight="1" x14ac:dyDescent="0.25">
      <c r="A45" s="98" t="s">
        <v>31</v>
      </c>
      <c r="B45" s="103"/>
      <c r="C45" s="102"/>
      <c r="D45" s="102"/>
      <c r="E45" s="102"/>
      <c r="F45" s="103"/>
      <c r="G45" s="3"/>
      <c r="H45" s="3"/>
      <c r="I45" s="3"/>
    </row>
    <row r="46" spans="1:9" x14ac:dyDescent="0.25">
      <c r="A46" s="98" t="s">
        <v>36</v>
      </c>
      <c r="B46" s="103"/>
      <c r="C46" s="102"/>
      <c r="D46" s="102"/>
      <c r="E46" s="102"/>
      <c r="F46" s="103"/>
      <c r="G46" s="3"/>
      <c r="H46" s="3"/>
      <c r="I46" s="3"/>
    </row>
    <row r="47" spans="1:9" ht="12.95" customHeight="1" thickBot="1" x14ac:dyDescent="0.3">
      <c r="A47" s="121" t="s">
        <v>223</v>
      </c>
      <c r="B47" s="122"/>
      <c r="C47" s="123"/>
      <c r="D47" s="123"/>
      <c r="E47" s="123"/>
      <c r="F47" s="124" t="s">
        <v>222</v>
      </c>
      <c r="G47" s="125"/>
      <c r="H47" s="125"/>
      <c r="I47" s="125"/>
    </row>
    <row r="48" spans="1:9" ht="15.95" customHeight="1" thickBot="1" x14ac:dyDescent="0.3">
      <c r="A48" s="108" t="s">
        <v>224</v>
      </c>
      <c r="B48" s="109" t="s">
        <v>271</v>
      </c>
      <c r="C48" s="110">
        <f>+C37+C39+C40+C42+C43+C44+C45+C46+C47</f>
        <v>0</v>
      </c>
      <c r="D48" s="110">
        <f t="shared" ref="D48:E48" si="12">+D37+D39+D40+D42+D43+D44+D45+D46+D47</f>
        <v>0</v>
      </c>
      <c r="E48" s="110">
        <f t="shared" si="12"/>
        <v>0</v>
      </c>
      <c r="F48" s="109" t="s">
        <v>272</v>
      </c>
      <c r="G48" s="1">
        <f>+G37+G39+G41+G42+G43+G44+G45+G46+G47</f>
        <v>1486000</v>
      </c>
      <c r="H48" s="1">
        <f t="shared" ref="H48:I48" si="13">+H37+H39+H41+H42+H43+H44+H45+H46+H47</f>
        <v>2370360</v>
      </c>
      <c r="I48" s="1">
        <f t="shared" si="13"/>
        <v>2369984</v>
      </c>
    </row>
    <row r="49" spans="1:9" ht="12.95" customHeight="1" x14ac:dyDescent="0.25">
      <c r="A49" s="94" t="s">
        <v>225</v>
      </c>
      <c r="B49" s="126" t="s">
        <v>273</v>
      </c>
      <c r="C49" s="127">
        <f>+C50+C51+C52+C53+C54</f>
        <v>1486000</v>
      </c>
      <c r="D49" s="127">
        <f t="shared" ref="D49:E49" si="14">+D50+D51+D52+D53+D54</f>
        <v>1486000</v>
      </c>
      <c r="E49" s="127">
        <f t="shared" si="14"/>
        <v>1486000</v>
      </c>
      <c r="F49" s="114" t="s">
        <v>230</v>
      </c>
      <c r="G49" s="6"/>
      <c r="H49" s="6"/>
      <c r="I49" s="6"/>
    </row>
    <row r="50" spans="1:9" ht="12.95" customHeight="1" x14ac:dyDescent="0.25">
      <c r="A50" s="98" t="s">
        <v>228</v>
      </c>
      <c r="B50" s="128" t="s">
        <v>33</v>
      </c>
      <c r="C50" s="116">
        <v>1486000</v>
      </c>
      <c r="D50" s="116">
        <v>1486000</v>
      </c>
      <c r="E50" s="116">
        <v>1486000</v>
      </c>
      <c r="F50" s="114" t="s">
        <v>274</v>
      </c>
      <c r="G50" s="8"/>
      <c r="H50" s="8"/>
      <c r="I50" s="8"/>
    </row>
    <row r="51" spans="1:9" ht="12.95" customHeight="1" x14ac:dyDescent="0.25">
      <c r="A51" s="94" t="s">
        <v>231</v>
      </c>
      <c r="B51" s="128" t="s">
        <v>275</v>
      </c>
      <c r="C51" s="116"/>
      <c r="D51" s="116"/>
      <c r="E51" s="116"/>
      <c r="F51" s="114" t="s">
        <v>236</v>
      </c>
      <c r="G51" s="8"/>
      <c r="H51" s="8"/>
      <c r="I51" s="8"/>
    </row>
    <row r="52" spans="1:9" ht="12.95" customHeight="1" x14ac:dyDescent="0.25">
      <c r="A52" s="98" t="s">
        <v>234</v>
      </c>
      <c r="B52" s="128" t="s">
        <v>276</v>
      </c>
      <c r="C52" s="116"/>
      <c r="D52" s="116"/>
      <c r="E52" s="116"/>
      <c r="F52" s="114" t="s">
        <v>239</v>
      </c>
      <c r="G52" s="8"/>
      <c r="H52" s="8"/>
      <c r="I52" s="8"/>
    </row>
    <row r="53" spans="1:9" ht="12.95" customHeight="1" x14ac:dyDescent="0.25">
      <c r="A53" s="94" t="s">
        <v>237</v>
      </c>
      <c r="B53" s="128" t="s">
        <v>277</v>
      </c>
      <c r="C53" s="116"/>
      <c r="D53" s="116"/>
      <c r="E53" s="116"/>
      <c r="F53" s="112" t="s">
        <v>242</v>
      </c>
      <c r="G53" s="8"/>
      <c r="H53" s="8"/>
      <c r="I53" s="8"/>
    </row>
    <row r="54" spans="1:9" ht="12.95" customHeight="1" x14ac:dyDescent="0.25">
      <c r="A54" s="98" t="s">
        <v>240</v>
      </c>
      <c r="B54" s="129" t="s">
        <v>278</v>
      </c>
      <c r="C54" s="116"/>
      <c r="D54" s="116"/>
      <c r="E54" s="116"/>
      <c r="F54" s="114" t="s">
        <v>279</v>
      </c>
      <c r="G54" s="8"/>
      <c r="H54" s="8"/>
      <c r="I54" s="8"/>
    </row>
    <row r="55" spans="1:9" ht="12.95" customHeight="1" x14ac:dyDescent="0.25">
      <c r="A55" s="94" t="s">
        <v>243</v>
      </c>
      <c r="B55" s="130" t="s">
        <v>280</v>
      </c>
      <c r="C55" s="117">
        <f>+C56+C57+C58+C59+C60</f>
        <v>0</v>
      </c>
      <c r="D55" s="117">
        <f t="shared" ref="D55:E55" si="15">+D56+D57+D58+D59+D60</f>
        <v>0</v>
      </c>
      <c r="E55" s="117">
        <f t="shared" si="15"/>
        <v>0</v>
      </c>
      <c r="F55" s="131" t="s">
        <v>248</v>
      </c>
      <c r="G55" s="8"/>
      <c r="H55" s="8"/>
      <c r="I55" s="8"/>
    </row>
    <row r="56" spans="1:9" ht="12.95" customHeight="1" x14ac:dyDescent="0.25">
      <c r="A56" s="98" t="s">
        <v>246</v>
      </c>
      <c r="B56" s="129" t="s">
        <v>281</v>
      </c>
      <c r="C56" s="116"/>
      <c r="D56" s="116"/>
      <c r="E56" s="116"/>
      <c r="F56" s="131" t="s">
        <v>282</v>
      </c>
      <c r="G56" s="8"/>
      <c r="H56" s="8"/>
      <c r="I56" s="8"/>
    </row>
    <row r="57" spans="1:9" ht="12.95" customHeight="1" x14ac:dyDescent="0.25">
      <c r="A57" s="94" t="s">
        <v>249</v>
      </c>
      <c r="B57" s="129" t="s">
        <v>283</v>
      </c>
      <c r="C57" s="116"/>
      <c r="D57" s="116"/>
      <c r="E57" s="116"/>
      <c r="F57" s="132"/>
      <c r="G57" s="8"/>
      <c r="H57" s="8"/>
      <c r="I57" s="8"/>
    </row>
    <row r="58" spans="1:9" ht="12.95" customHeight="1" x14ac:dyDescent="0.25">
      <c r="A58" s="98" t="s">
        <v>251</v>
      </c>
      <c r="B58" s="128" t="s">
        <v>284</v>
      </c>
      <c r="C58" s="116"/>
      <c r="D58" s="116"/>
      <c r="E58" s="116"/>
      <c r="F58" s="133"/>
      <c r="G58" s="8"/>
      <c r="H58" s="8"/>
      <c r="I58" s="8"/>
    </row>
    <row r="59" spans="1:9" ht="12.95" customHeight="1" x14ac:dyDescent="0.25">
      <c r="A59" s="94" t="s">
        <v>254</v>
      </c>
      <c r="B59" s="134" t="s">
        <v>285</v>
      </c>
      <c r="C59" s="116"/>
      <c r="D59" s="116"/>
      <c r="E59" s="116"/>
      <c r="F59" s="103"/>
      <c r="G59" s="8"/>
      <c r="H59" s="8"/>
      <c r="I59" s="8"/>
    </row>
    <row r="60" spans="1:9" ht="12.95" customHeight="1" thickBot="1" x14ac:dyDescent="0.3">
      <c r="A60" s="98" t="s">
        <v>257</v>
      </c>
      <c r="B60" s="135" t="s">
        <v>286</v>
      </c>
      <c r="C60" s="116"/>
      <c r="D60" s="116"/>
      <c r="E60" s="116"/>
      <c r="F60" s="133"/>
      <c r="G60" s="8"/>
      <c r="H60" s="8"/>
      <c r="I60" s="8"/>
    </row>
    <row r="61" spans="1:9" ht="21.75" customHeight="1" thickBot="1" x14ac:dyDescent="0.3">
      <c r="A61" s="108" t="s">
        <v>260</v>
      </c>
      <c r="B61" s="109" t="s">
        <v>287</v>
      </c>
      <c r="C61" s="110">
        <f>+C49+C55</f>
        <v>1486000</v>
      </c>
      <c r="D61" s="110">
        <f t="shared" ref="D61:E61" si="16">+D49+D55</f>
        <v>1486000</v>
      </c>
      <c r="E61" s="110">
        <f t="shared" si="16"/>
        <v>1486000</v>
      </c>
      <c r="F61" s="109" t="s">
        <v>288</v>
      </c>
      <c r="G61" s="1">
        <f>SUM(G49:G60)</f>
        <v>0</v>
      </c>
      <c r="H61" s="1">
        <f t="shared" ref="H61:I61" si="17">SUM(H49:H60)</f>
        <v>0</v>
      </c>
      <c r="I61" s="1">
        <f t="shared" si="17"/>
        <v>0</v>
      </c>
    </row>
    <row r="62" spans="1:9" ht="13.5" thickBot="1" x14ac:dyDescent="0.3">
      <c r="A62" s="108" t="s">
        <v>289</v>
      </c>
      <c r="B62" s="119" t="s">
        <v>290</v>
      </c>
      <c r="C62" s="120">
        <f>+C48+C61</f>
        <v>1486000</v>
      </c>
      <c r="D62" s="120">
        <f t="shared" ref="D62:E62" si="18">+D48+D61</f>
        <v>1486000</v>
      </c>
      <c r="E62" s="120">
        <f t="shared" si="18"/>
        <v>1486000</v>
      </c>
      <c r="F62" s="119" t="s">
        <v>291</v>
      </c>
      <c r="G62" s="120">
        <f>+G48+G61</f>
        <v>1486000</v>
      </c>
      <c r="H62" s="120">
        <f t="shared" ref="H62:I62" si="19">+H48+H61</f>
        <v>2370360</v>
      </c>
      <c r="I62" s="120">
        <f t="shared" si="19"/>
        <v>2369984</v>
      </c>
    </row>
    <row r="63" spans="1:9" ht="13.5" thickBot="1" x14ac:dyDescent="0.3">
      <c r="A63" s="108" t="s">
        <v>292</v>
      </c>
      <c r="B63" s="119" t="s">
        <v>258</v>
      </c>
      <c r="C63" s="120">
        <f>IF(C48-G48&lt;0,G48-C48,"-")</f>
        <v>1486000</v>
      </c>
      <c r="D63" s="120">
        <f t="shared" ref="D63:E63" si="20">IF(D48-H48&lt;0,H48-D48,"-")</f>
        <v>2370360</v>
      </c>
      <c r="E63" s="120">
        <f t="shared" si="20"/>
        <v>2369984</v>
      </c>
      <c r="F63" s="119" t="s">
        <v>259</v>
      </c>
      <c r="G63" s="120" t="str">
        <f>IF(C48-G48&gt;0,C48-G48,"-")</f>
        <v>-</v>
      </c>
      <c r="H63" s="120" t="str">
        <f t="shared" ref="H63:I63" si="21">IF(D48-H48&gt;0,D48-H48,"-")</f>
        <v>-</v>
      </c>
      <c r="I63" s="120" t="str">
        <f t="shared" si="21"/>
        <v>-</v>
      </c>
    </row>
    <row r="64" spans="1:9" ht="13.5" thickBot="1" x14ac:dyDescent="0.3">
      <c r="A64" s="108" t="s">
        <v>293</v>
      </c>
      <c r="B64" s="119" t="s">
        <v>261</v>
      </c>
      <c r="C64" s="120" t="str">
        <f>IF(C48+C49-G62&lt;0,G62-(C48+C49),"-")</f>
        <v>-</v>
      </c>
      <c r="D64" s="120">
        <f t="shared" ref="D64:E64" si="22">IF(D48+D49-H62&lt;0,H62-(D48+D49),"-")</f>
        <v>884360</v>
      </c>
      <c r="E64" s="120">
        <f t="shared" si="22"/>
        <v>883984</v>
      </c>
      <c r="F64" s="119" t="s">
        <v>262</v>
      </c>
      <c r="G64" s="120" t="str">
        <f>IF(C48+C49-G62&gt;0,C48+C49-G62,"-")</f>
        <v>-</v>
      </c>
      <c r="H64" s="120" t="str">
        <f t="shared" ref="H64:I64" si="23">IF(D48+D49-H62&gt;0,D48+D49-H62,"-")</f>
        <v>-</v>
      </c>
      <c r="I64" s="120" t="str">
        <f t="shared" si="23"/>
        <v>-</v>
      </c>
    </row>
    <row r="65" spans="1:9" ht="13.5" thickBot="1" x14ac:dyDescent="0.3">
      <c r="A65" s="108" t="s">
        <v>296</v>
      </c>
      <c r="B65" s="119" t="s">
        <v>295</v>
      </c>
      <c r="C65" s="120">
        <f>SUM(C62,C28)</f>
        <v>309186429</v>
      </c>
      <c r="D65" s="120">
        <f t="shared" ref="D65:E65" si="24">SUM(D62,D28)</f>
        <v>372135303</v>
      </c>
      <c r="E65" s="120">
        <f t="shared" si="24"/>
        <v>369793876</v>
      </c>
      <c r="F65" s="119" t="s">
        <v>294</v>
      </c>
      <c r="G65" s="120">
        <f>SUM(G62,G28)</f>
        <v>309186429</v>
      </c>
      <c r="H65" s="120">
        <f t="shared" ref="H65:I65" si="25">SUM(H62,H28)</f>
        <v>372135303</v>
      </c>
      <c r="I65" s="120">
        <f t="shared" si="25"/>
        <v>344841649</v>
      </c>
    </row>
  </sheetData>
  <mergeCells count="4">
    <mergeCell ref="A3:A4"/>
    <mergeCell ref="B31:F31"/>
    <mergeCell ref="A34:A35"/>
    <mergeCell ref="B32:I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"/>
  <sheetViews>
    <sheetView zoomScaleNormal="100" workbookViewId="0">
      <pane ySplit="2" topLeftCell="A3" activePane="bottomLeft" state="frozen"/>
      <selection activeCell="A2" sqref="A2:M20"/>
      <selection pane="bottomLeft" activeCell="C2" sqref="C2:C20"/>
    </sheetView>
  </sheetViews>
  <sheetFormatPr defaultRowHeight="12.75" x14ac:dyDescent="0.2"/>
  <cols>
    <col min="1" max="1" width="9.7109375" style="287" bestFit="1" customWidth="1"/>
    <col min="2" max="2" width="70.140625" style="287" bestFit="1" customWidth="1"/>
    <col min="3" max="3" width="14.28515625" style="287" customWidth="1"/>
    <col min="4" max="4" width="14.140625" style="287" customWidth="1"/>
    <col min="5" max="5" width="12.7109375" style="287" customWidth="1"/>
    <col min="6" max="255" width="9.140625" style="287"/>
    <col min="256" max="256" width="8.140625" style="287" customWidth="1"/>
    <col min="257" max="257" width="82" style="287" customWidth="1"/>
    <col min="258" max="258" width="19.140625" style="287" customWidth="1"/>
    <col min="259" max="511" width="9.140625" style="287"/>
    <col min="512" max="512" width="8.140625" style="287" customWidth="1"/>
    <col min="513" max="513" width="82" style="287" customWidth="1"/>
    <col min="514" max="514" width="19.140625" style="287" customWidth="1"/>
    <col min="515" max="767" width="9.140625" style="287"/>
    <col min="768" max="768" width="8.140625" style="287" customWidth="1"/>
    <col min="769" max="769" width="82" style="287" customWidth="1"/>
    <col min="770" max="770" width="19.140625" style="287" customWidth="1"/>
    <col min="771" max="1023" width="9.140625" style="287"/>
    <col min="1024" max="1024" width="8.140625" style="287" customWidth="1"/>
    <col min="1025" max="1025" width="82" style="287" customWidth="1"/>
    <col min="1026" max="1026" width="19.140625" style="287" customWidth="1"/>
    <col min="1027" max="1279" width="9.140625" style="287"/>
    <col min="1280" max="1280" width="8.140625" style="287" customWidth="1"/>
    <col min="1281" max="1281" width="82" style="287" customWidth="1"/>
    <col min="1282" max="1282" width="19.140625" style="287" customWidth="1"/>
    <col min="1283" max="1535" width="9.140625" style="287"/>
    <col min="1536" max="1536" width="8.140625" style="287" customWidth="1"/>
    <col min="1537" max="1537" width="82" style="287" customWidth="1"/>
    <col min="1538" max="1538" width="19.140625" style="287" customWidth="1"/>
    <col min="1539" max="1791" width="9.140625" style="287"/>
    <col min="1792" max="1792" width="8.140625" style="287" customWidth="1"/>
    <col min="1793" max="1793" width="82" style="287" customWidth="1"/>
    <col min="1794" max="1794" width="19.140625" style="287" customWidth="1"/>
    <col min="1795" max="2047" width="9.140625" style="287"/>
    <col min="2048" max="2048" width="8.140625" style="287" customWidth="1"/>
    <col min="2049" max="2049" width="82" style="287" customWidth="1"/>
    <col min="2050" max="2050" width="19.140625" style="287" customWidth="1"/>
    <col min="2051" max="2303" width="9.140625" style="287"/>
    <col min="2304" max="2304" width="8.140625" style="287" customWidth="1"/>
    <col min="2305" max="2305" width="82" style="287" customWidth="1"/>
    <col min="2306" max="2306" width="19.140625" style="287" customWidth="1"/>
    <col min="2307" max="2559" width="9.140625" style="287"/>
    <col min="2560" max="2560" width="8.140625" style="287" customWidth="1"/>
    <col min="2561" max="2561" width="82" style="287" customWidth="1"/>
    <col min="2562" max="2562" width="19.140625" style="287" customWidth="1"/>
    <col min="2563" max="2815" width="9.140625" style="287"/>
    <col min="2816" max="2816" width="8.140625" style="287" customWidth="1"/>
    <col min="2817" max="2817" width="82" style="287" customWidth="1"/>
    <col min="2818" max="2818" width="19.140625" style="287" customWidth="1"/>
    <col min="2819" max="3071" width="9.140625" style="287"/>
    <col min="3072" max="3072" width="8.140625" style="287" customWidth="1"/>
    <col min="3073" max="3073" width="82" style="287" customWidth="1"/>
    <col min="3074" max="3074" width="19.140625" style="287" customWidth="1"/>
    <col min="3075" max="3327" width="9.140625" style="287"/>
    <col min="3328" max="3328" width="8.140625" style="287" customWidth="1"/>
    <col min="3329" max="3329" width="82" style="287" customWidth="1"/>
    <col min="3330" max="3330" width="19.140625" style="287" customWidth="1"/>
    <col min="3331" max="3583" width="9.140625" style="287"/>
    <col min="3584" max="3584" width="8.140625" style="287" customWidth="1"/>
    <col min="3585" max="3585" width="82" style="287" customWidth="1"/>
    <col min="3586" max="3586" width="19.140625" style="287" customWidth="1"/>
    <col min="3587" max="3839" width="9.140625" style="287"/>
    <col min="3840" max="3840" width="8.140625" style="287" customWidth="1"/>
    <col min="3841" max="3841" width="82" style="287" customWidth="1"/>
    <col min="3842" max="3842" width="19.140625" style="287" customWidth="1"/>
    <col min="3843" max="4095" width="9.140625" style="287"/>
    <col min="4096" max="4096" width="8.140625" style="287" customWidth="1"/>
    <col min="4097" max="4097" width="82" style="287" customWidth="1"/>
    <col min="4098" max="4098" width="19.140625" style="287" customWidth="1"/>
    <col min="4099" max="4351" width="9.140625" style="287"/>
    <col min="4352" max="4352" width="8.140625" style="287" customWidth="1"/>
    <col min="4353" max="4353" width="82" style="287" customWidth="1"/>
    <col min="4354" max="4354" width="19.140625" style="287" customWidth="1"/>
    <col min="4355" max="4607" width="9.140625" style="287"/>
    <col min="4608" max="4608" width="8.140625" style="287" customWidth="1"/>
    <col min="4609" max="4609" width="82" style="287" customWidth="1"/>
    <col min="4610" max="4610" width="19.140625" style="287" customWidth="1"/>
    <col min="4611" max="4863" width="9.140625" style="287"/>
    <col min="4864" max="4864" width="8.140625" style="287" customWidth="1"/>
    <col min="4865" max="4865" width="82" style="287" customWidth="1"/>
    <col min="4866" max="4866" width="19.140625" style="287" customWidth="1"/>
    <col min="4867" max="5119" width="9.140625" style="287"/>
    <col min="5120" max="5120" width="8.140625" style="287" customWidth="1"/>
    <col min="5121" max="5121" width="82" style="287" customWidth="1"/>
    <col min="5122" max="5122" width="19.140625" style="287" customWidth="1"/>
    <col min="5123" max="5375" width="9.140625" style="287"/>
    <col min="5376" max="5376" width="8.140625" style="287" customWidth="1"/>
    <col min="5377" max="5377" width="82" style="287" customWidth="1"/>
    <col min="5378" max="5378" width="19.140625" style="287" customWidth="1"/>
    <col min="5379" max="5631" width="9.140625" style="287"/>
    <col min="5632" max="5632" width="8.140625" style="287" customWidth="1"/>
    <col min="5633" max="5633" width="82" style="287" customWidth="1"/>
    <col min="5634" max="5634" width="19.140625" style="287" customWidth="1"/>
    <col min="5635" max="5887" width="9.140625" style="287"/>
    <col min="5888" max="5888" width="8.140625" style="287" customWidth="1"/>
    <col min="5889" max="5889" width="82" style="287" customWidth="1"/>
    <col min="5890" max="5890" width="19.140625" style="287" customWidth="1"/>
    <col min="5891" max="6143" width="9.140625" style="287"/>
    <col min="6144" max="6144" width="8.140625" style="287" customWidth="1"/>
    <col min="6145" max="6145" width="82" style="287" customWidth="1"/>
    <col min="6146" max="6146" width="19.140625" style="287" customWidth="1"/>
    <col min="6147" max="6399" width="9.140625" style="287"/>
    <col min="6400" max="6400" width="8.140625" style="287" customWidth="1"/>
    <col min="6401" max="6401" width="82" style="287" customWidth="1"/>
    <col min="6402" max="6402" width="19.140625" style="287" customWidth="1"/>
    <col min="6403" max="6655" width="9.140625" style="287"/>
    <col min="6656" max="6656" width="8.140625" style="287" customWidth="1"/>
    <col min="6657" max="6657" width="82" style="287" customWidth="1"/>
    <col min="6658" max="6658" width="19.140625" style="287" customWidth="1"/>
    <col min="6659" max="6911" width="9.140625" style="287"/>
    <col min="6912" max="6912" width="8.140625" style="287" customWidth="1"/>
    <col min="6913" max="6913" width="82" style="287" customWidth="1"/>
    <col min="6914" max="6914" width="19.140625" style="287" customWidth="1"/>
    <col min="6915" max="7167" width="9.140625" style="287"/>
    <col min="7168" max="7168" width="8.140625" style="287" customWidth="1"/>
    <col min="7169" max="7169" width="82" style="287" customWidth="1"/>
    <col min="7170" max="7170" width="19.140625" style="287" customWidth="1"/>
    <col min="7171" max="7423" width="9.140625" style="287"/>
    <col min="7424" max="7424" width="8.140625" style="287" customWidth="1"/>
    <col min="7425" max="7425" width="82" style="287" customWidth="1"/>
    <col min="7426" max="7426" width="19.140625" style="287" customWidth="1"/>
    <col min="7427" max="7679" width="9.140625" style="287"/>
    <col min="7680" max="7680" width="8.140625" style="287" customWidth="1"/>
    <col min="7681" max="7681" width="82" style="287" customWidth="1"/>
    <col min="7682" max="7682" width="19.140625" style="287" customWidth="1"/>
    <col min="7683" max="7935" width="9.140625" style="287"/>
    <col min="7936" max="7936" width="8.140625" style="287" customWidth="1"/>
    <col min="7937" max="7937" width="82" style="287" customWidth="1"/>
    <col min="7938" max="7938" width="19.140625" style="287" customWidth="1"/>
    <col min="7939" max="8191" width="9.140625" style="287"/>
    <col min="8192" max="8192" width="8.140625" style="287" customWidth="1"/>
    <col min="8193" max="8193" width="82" style="287" customWidth="1"/>
    <col min="8194" max="8194" width="19.140625" style="287" customWidth="1"/>
    <col min="8195" max="8447" width="9.140625" style="287"/>
    <col min="8448" max="8448" width="8.140625" style="287" customWidth="1"/>
    <col min="8449" max="8449" width="82" style="287" customWidth="1"/>
    <col min="8450" max="8450" width="19.140625" style="287" customWidth="1"/>
    <col min="8451" max="8703" width="9.140625" style="287"/>
    <col min="8704" max="8704" width="8.140625" style="287" customWidth="1"/>
    <col min="8705" max="8705" width="82" style="287" customWidth="1"/>
    <col min="8706" max="8706" width="19.140625" style="287" customWidth="1"/>
    <col min="8707" max="8959" width="9.140625" style="287"/>
    <col min="8960" max="8960" width="8.140625" style="287" customWidth="1"/>
    <col min="8961" max="8961" width="82" style="287" customWidth="1"/>
    <col min="8962" max="8962" width="19.140625" style="287" customWidth="1"/>
    <col min="8963" max="9215" width="9.140625" style="287"/>
    <col min="9216" max="9216" width="8.140625" style="287" customWidth="1"/>
    <col min="9217" max="9217" width="82" style="287" customWidth="1"/>
    <col min="9218" max="9218" width="19.140625" style="287" customWidth="1"/>
    <col min="9219" max="9471" width="9.140625" style="287"/>
    <col min="9472" max="9472" width="8.140625" style="287" customWidth="1"/>
    <col min="9473" max="9473" width="82" style="287" customWidth="1"/>
    <col min="9474" max="9474" width="19.140625" style="287" customWidth="1"/>
    <col min="9475" max="9727" width="9.140625" style="287"/>
    <col min="9728" max="9728" width="8.140625" style="287" customWidth="1"/>
    <col min="9729" max="9729" width="82" style="287" customWidth="1"/>
    <col min="9730" max="9730" width="19.140625" style="287" customWidth="1"/>
    <col min="9731" max="9983" width="9.140625" style="287"/>
    <col min="9984" max="9984" width="8.140625" style="287" customWidth="1"/>
    <col min="9985" max="9985" width="82" style="287" customWidth="1"/>
    <col min="9986" max="9986" width="19.140625" style="287" customWidth="1"/>
    <col min="9987" max="10239" width="9.140625" style="287"/>
    <col min="10240" max="10240" width="8.140625" style="287" customWidth="1"/>
    <col min="10241" max="10241" width="82" style="287" customWidth="1"/>
    <col min="10242" max="10242" width="19.140625" style="287" customWidth="1"/>
    <col min="10243" max="10495" width="9.140625" style="287"/>
    <col min="10496" max="10496" width="8.140625" style="287" customWidth="1"/>
    <col min="10497" max="10497" width="82" style="287" customWidth="1"/>
    <col min="10498" max="10498" width="19.140625" style="287" customWidth="1"/>
    <col min="10499" max="10751" width="9.140625" style="287"/>
    <col min="10752" max="10752" width="8.140625" style="287" customWidth="1"/>
    <col min="10753" max="10753" width="82" style="287" customWidth="1"/>
    <col min="10754" max="10754" width="19.140625" style="287" customWidth="1"/>
    <col min="10755" max="11007" width="9.140625" style="287"/>
    <col min="11008" max="11008" width="8.140625" style="287" customWidth="1"/>
    <col min="11009" max="11009" width="82" style="287" customWidth="1"/>
    <col min="11010" max="11010" width="19.140625" style="287" customWidth="1"/>
    <col min="11011" max="11263" width="9.140625" style="287"/>
    <col min="11264" max="11264" width="8.140625" style="287" customWidth="1"/>
    <col min="11265" max="11265" width="82" style="287" customWidth="1"/>
    <col min="11266" max="11266" width="19.140625" style="287" customWidth="1"/>
    <col min="11267" max="11519" width="9.140625" style="287"/>
    <col min="11520" max="11520" width="8.140625" style="287" customWidth="1"/>
    <col min="11521" max="11521" width="82" style="287" customWidth="1"/>
    <col min="11522" max="11522" width="19.140625" style="287" customWidth="1"/>
    <col min="11523" max="11775" width="9.140625" style="287"/>
    <col min="11776" max="11776" width="8.140625" style="287" customWidth="1"/>
    <col min="11777" max="11777" width="82" style="287" customWidth="1"/>
    <col min="11778" max="11778" width="19.140625" style="287" customWidth="1"/>
    <col min="11779" max="12031" width="9.140625" style="287"/>
    <col min="12032" max="12032" width="8.140625" style="287" customWidth="1"/>
    <col min="12033" max="12033" width="82" style="287" customWidth="1"/>
    <col min="12034" max="12034" width="19.140625" style="287" customWidth="1"/>
    <col min="12035" max="12287" width="9.140625" style="287"/>
    <col min="12288" max="12288" width="8.140625" style="287" customWidth="1"/>
    <col min="12289" max="12289" width="82" style="287" customWidth="1"/>
    <col min="12290" max="12290" width="19.140625" style="287" customWidth="1"/>
    <col min="12291" max="12543" width="9.140625" style="287"/>
    <col min="12544" max="12544" width="8.140625" style="287" customWidth="1"/>
    <col min="12545" max="12545" width="82" style="287" customWidth="1"/>
    <col min="12546" max="12546" width="19.140625" style="287" customWidth="1"/>
    <col min="12547" max="12799" width="9.140625" style="287"/>
    <col min="12800" max="12800" width="8.140625" style="287" customWidth="1"/>
    <col min="12801" max="12801" width="82" style="287" customWidth="1"/>
    <col min="12802" max="12802" width="19.140625" style="287" customWidth="1"/>
    <col min="12803" max="13055" width="9.140625" style="287"/>
    <col min="13056" max="13056" width="8.140625" style="287" customWidth="1"/>
    <col min="13057" max="13057" width="82" style="287" customWidth="1"/>
    <col min="13058" max="13058" width="19.140625" style="287" customWidth="1"/>
    <col min="13059" max="13311" width="9.140625" style="287"/>
    <col min="13312" max="13312" width="8.140625" style="287" customWidth="1"/>
    <col min="13313" max="13313" width="82" style="287" customWidth="1"/>
    <col min="13314" max="13314" width="19.140625" style="287" customWidth="1"/>
    <col min="13315" max="13567" width="9.140625" style="287"/>
    <col min="13568" max="13568" width="8.140625" style="287" customWidth="1"/>
    <col min="13569" max="13569" width="82" style="287" customWidth="1"/>
    <col min="13570" max="13570" width="19.140625" style="287" customWidth="1"/>
    <col min="13571" max="13823" width="9.140625" style="287"/>
    <col min="13824" max="13824" width="8.140625" style="287" customWidth="1"/>
    <col min="13825" max="13825" width="82" style="287" customWidth="1"/>
    <col min="13826" max="13826" width="19.140625" style="287" customWidth="1"/>
    <col min="13827" max="14079" width="9.140625" style="287"/>
    <col min="14080" max="14080" width="8.140625" style="287" customWidth="1"/>
    <col min="14081" max="14081" width="82" style="287" customWidth="1"/>
    <col min="14082" max="14082" width="19.140625" style="287" customWidth="1"/>
    <col min="14083" max="14335" width="9.140625" style="287"/>
    <col min="14336" max="14336" width="8.140625" style="287" customWidth="1"/>
    <col min="14337" max="14337" width="82" style="287" customWidth="1"/>
    <col min="14338" max="14338" width="19.140625" style="287" customWidth="1"/>
    <col min="14339" max="14591" width="9.140625" style="287"/>
    <col min="14592" max="14592" width="8.140625" style="287" customWidth="1"/>
    <col min="14593" max="14593" width="82" style="287" customWidth="1"/>
    <col min="14594" max="14594" width="19.140625" style="287" customWidth="1"/>
    <col min="14595" max="14847" width="9.140625" style="287"/>
    <col min="14848" max="14848" width="8.140625" style="287" customWidth="1"/>
    <col min="14849" max="14849" width="82" style="287" customWidth="1"/>
    <col min="14850" max="14850" width="19.140625" style="287" customWidth="1"/>
    <col min="14851" max="15103" width="9.140625" style="287"/>
    <col min="15104" max="15104" width="8.140625" style="287" customWidth="1"/>
    <col min="15105" max="15105" width="82" style="287" customWidth="1"/>
    <col min="15106" max="15106" width="19.140625" style="287" customWidth="1"/>
    <col min="15107" max="15359" width="9.140625" style="287"/>
    <col min="15360" max="15360" width="8.140625" style="287" customWidth="1"/>
    <col min="15361" max="15361" width="82" style="287" customWidth="1"/>
    <col min="15362" max="15362" width="19.140625" style="287" customWidth="1"/>
    <col min="15363" max="15615" width="9.140625" style="287"/>
    <col min="15616" max="15616" width="8.140625" style="287" customWidth="1"/>
    <col min="15617" max="15617" width="82" style="287" customWidth="1"/>
    <col min="15618" max="15618" width="19.140625" style="287" customWidth="1"/>
    <col min="15619" max="15871" width="9.140625" style="287"/>
    <col min="15872" max="15872" width="8.140625" style="287" customWidth="1"/>
    <col min="15873" max="15873" width="82" style="287" customWidth="1"/>
    <col min="15874" max="15874" width="19.140625" style="287" customWidth="1"/>
    <col min="15875" max="16127" width="9.140625" style="287"/>
    <col min="16128" max="16128" width="8.140625" style="287" customWidth="1"/>
    <col min="16129" max="16129" width="82" style="287" customWidth="1"/>
    <col min="16130" max="16130" width="19.140625" style="287" customWidth="1"/>
    <col min="16131" max="16384" width="9.140625" style="287"/>
  </cols>
  <sheetData>
    <row r="1" spans="1:5" s="283" customFormat="1" ht="31.5" x14ac:dyDescent="0.2">
      <c r="A1" s="281" t="s">
        <v>407</v>
      </c>
      <c r="B1" s="281" t="s">
        <v>215</v>
      </c>
      <c r="C1" s="282" t="s">
        <v>408</v>
      </c>
      <c r="D1" s="282" t="s">
        <v>310</v>
      </c>
      <c r="E1" s="282" t="s">
        <v>298</v>
      </c>
    </row>
    <row r="2" spans="1:5" ht="15" customHeight="1" x14ac:dyDescent="0.2">
      <c r="A2" s="284" t="s">
        <v>409</v>
      </c>
      <c r="B2" s="285" t="s">
        <v>410</v>
      </c>
      <c r="C2" s="286">
        <v>283047906</v>
      </c>
      <c r="D2" s="286">
        <v>50088541</v>
      </c>
      <c r="E2" s="286">
        <f>SUM(C2:D2)</f>
        <v>333136447</v>
      </c>
    </row>
    <row r="3" spans="1:5" ht="15" customHeight="1" x14ac:dyDescent="0.2">
      <c r="A3" s="284" t="s">
        <v>411</v>
      </c>
      <c r="B3" s="285" t="s">
        <v>412</v>
      </c>
      <c r="C3" s="286">
        <v>23898053</v>
      </c>
      <c r="D3" s="286">
        <v>320943596</v>
      </c>
      <c r="E3" s="286">
        <f t="shared" ref="E3:E20" si="0">SUM(C3:D3)</f>
        <v>344841649</v>
      </c>
    </row>
    <row r="4" spans="1:5" ht="15" customHeight="1" x14ac:dyDescent="0.2">
      <c r="A4" s="288" t="s">
        <v>413</v>
      </c>
      <c r="B4" s="289" t="s">
        <v>414</v>
      </c>
      <c r="C4" s="290">
        <v>259149853</v>
      </c>
      <c r="D4" s="290">
        <v>-270855055</v>
      </c>
      <c r="E4" s="290">
        <f t="shared" ref="E4" si="1">E2-E3</f>
        <v>-11705202</v>
      </c>
    </row>
    <row r="5" spans="1:5" ht="15" customHeight="1" x14ac:dyDescent="0.2">
      <c r="A5" s="284" t="s">
        <v>415</v>
      </c>
      <c r="B5" s="285" t="s">
        <v>416</v>
      </c>
      <c r="C5" s="286">
        <v>19592611</v>
      </c>
      <c r="D5" s="286">
        <v>274020406</v>
      </c>
      <c r="E5" s="286">
        <f t="shared" si="0"/>
        <v>293613017</v>
      </c>
    </row>
    <row r="6" spans="1:5" ht="15" customHeight="1" x14ac:dyDescent="0.2">
      <c r="A6" s="284" t="s">
        <v>417</v>
      </c>
      <c r="B6" s="285" t="s">
        <v>418</v>
      </c>
      <c r="C6" s="286">
        <v>256955588</v>
      </c>
      <c r="D6" s="286">
        <v>0</v>
      </c>
      <c r="E6" s="286">
        <f t="shared" si="0"/>
        <v>256955588</v>
      </c>
    </row>
    <row r="7" spans="1:5" ht="15" customHeight="1" x14ac:dyDescent="0.2">
      <c r="A7" s="288" t="s">
        <v>419</v>
      </c>
      <c r="B7" s="289" t="s">
        <v>420</v>
      </c>
      <c r="C7" s="290">
        <v>-237362977</v>
      </c>
      <c r="D7" s="290">
        <v>274020406</v>
      </c>
      <c r="E7" s="290">
        <f t="shared" ref="E7" si="2">E5-E6</f>
        <v>36657429</v>
      </c>
    </row>
    <row r="8" spans="1:5" ht="15" customHeight="1" x14ac:dyDescent="0.2">
      <c r="A8" s="288" t="s">
        <v>421</v>
      </c>
      <c r="B8" s="289" t="s">
        <v>422</v>
      </c>
      <c r="C8" s="290">
        <v>21786876</v>
      </c>
      <c r="D8" s="290">
        <v>3165351</v>
      </c>
      <c r="E8" s="290">
        <f t="shared" ref="E8" si="3">E4+E7</f>
        <v>24952227</v>
      </c>
    </row>
    <row r="9" spans="1:5" ht="15" customHeight="1" x14ac:dyDescent="0.2">
      <c r="A9" s="284" t="s">
        <v>423</v>
      </c>
      <c r="B9" s="285" t="s">
        <v>424</v>
      </c>
      <c r="C9" s="286">
        <v>0</v>
      </c>
      <c r="D9" s="286">
        <v>0</v>
      </c>
      <c r="E9" s="286">
        <f t="shared" si="0"/>
        <v>0</v>
      </c>
    </row>
    <row r="10" spans="1:5" ht="15" customHeight="1" x14ac:dyDescent="0.2">
      <c r="A10" s="284" t="s">
        <v>425</v>
      </c>
      <c r="B10" s="285" t="s">
        <v>426</v>
      </c>
      <c r="C10" s="286">
        <v>0</v>
      </c>
      <c r="D10" s="286">
        <v>0</v>
      </c>
      <c r="E10" s="286">
        <f t="shared" si="0"/>
        <v>0</v>
      </c>
    </row>
    <row r="11" spans="1:5" ht="15" customHeight="1" x14ac:dyDescent="0.2">
      <c r="A11" s="288" t="s">
        <v>427</v>
      </c>
      <c r="B11" s="289" t="s">
        <v>428</v>
      </c>
      <c r="C11" s="290">
        <v>0</v>
      </c>
      <c r="D11" s="290">
        <v>0</v>
      </c>
      <c r="E11" s="290">
        <f t="shared" si="0"/>
        <v>0</v>
      </c>
    </row>
    <row r="12" spans="1:5" ht="15" customHeight="1" x14ac:dyDescent="0.2">
      <c r="A12" s="284" t="s">
        <v>429</v>
      </c>
      <c r="B12" s="285" t="s">
        <v>430</v>
      </c>
      <c r="C12" s="286">
        <v>0</v>
      </c>
      <c r="D12" s="286">
        <v>0</v>
      </c>
      <c r="E12" s="286">
        <f t="shared" si="0"/>
        <v>0</v>
      </c>
    </row>
    <row r="13" spans="1:5" ht="15" customHeight="1" x14ac:dyDescent="0.2">
      <c r="A13" s="284" t="s">
        <v>431</v>
      </c>
      <c r="B13" s="285" t="s">
        <v>432</v>
      </c>
      <c r="C13" s="286">
        <v>0</v>
      </c>
      <c r="D13" s="286">
        <v>0</v>
      </c>
      <c r="E13" s="286">
        <f t="shared" si="0"/>
        <v>0</v>
      </c>
    </row>
    <row r="14" spans="1:5" ht="15" customHeight="1" x14ac:dyDescent="0.2">
      <c r="A14" s="288" t="s">
        <v>433</v>
      </c>
      <c r="B14" s="289" t="s">
        <v>434</v>
      </c>
      <c r="C14" s="290">
        <v>0</v>
      </c>
      <c r="D14" s="290">
        <v>0</v>
      </c>
      <c r="E14" s="290">
        <f t="shared" si="0"/>
        <v>0</v>
      </c>
    </row>
    <row r="15" spans="1:5" ht="15" customHeight="1" x14ac:dyDescent="0.2">
      <c r="A15" s="288" t="s">
        <v>435</v>
      </c>
      <c r="B15" s="289" t="s">
        <v>436</v>
      </c>
      <c r="C15" s="290">
        <v>0</v>
      </c>
      <c r="D15" s="290">
        <v>0</v>
      </c>
      <c r="E15" s="290">
        <f t="shared" si="0"/>
        <v>0</v>
      </c>
    </row>
    <row r="16" spans="1:5" ht="15" customHeight="1" x14ac:dyDescent="0.2">
      <c r="A16" s="288" t="s">
        <v>437</v>
      </c>
      <c r="B16" s="289" t="s">
        <v>438</v>
      </c>
      <c r="C16" s="290">
        <v>21786876</v>
      </c>
      <c r="D16" s="290">
        <v>3165351</v>
      </c>
      <c r="E16" s="290">
        <f t="shared" ref="E16" si="4">E8</f>
        <v>24952227</v>
      </c>
    </row>
    <row r="17" spans="1:5" ht="15" customHeight="1" x14ac:dyDescent="0.2">
      <c r="A17" s="288" t="s">
        <v>439</v>
      </c>
      <c r="B17" s="289" t="s">
        <v>440</v>
      </c>
      <c r="C17" s="290">
        <v>0</v>
      </c>
      <c r="D17" s="290">
        <v>0</v>
      </c>
      <c r="E17" s="290">
        <f t="shared" si="0"/>
        <v>0</v>
      </c>
    </row>
    <row r="18" spans="1:5" ht="15" customHeight="1" x14ac:dyDescent="0.2">
      <c r="A18" s="288" t="s">
        <v>441</v>
      </c>
      <c r="B18" s="289" t="s">
        <v>442</v>
      </c>
      <c r="C18" s="290">
        <v>21786876</v>
      </c>
      <c r="D18" s="290">
        <v>3165351</v>
      </c>
      <c r="E18" s="290">
        <f t="shared" ref="E18" si="5">E16</f>
        <v>24952227</v>
      </c>
    </row>
    <row r="19" spans="1:5" ht="15" customHeight="1" x14ac:dyDescent="0.2">
      <c r="A19" s="288" t="s">
        <v>443</v>
      </c>
      <c r="B19" s="289" t="s">
        <v>444</v>
      </c>
      <c r="C19" s="290">
        <v>0</v>
      </c>
      <c r="D19" s="290">
        <v>0</v>
      </c>
      <c r="E19" s="290">
        <f t="shared" si="0"/>
        <v>0</v>
      </c>
    </row>
    <row r="20" spans="1:5" ht="15" customHeight="1" x14ac:dyDescent="0.2">
      <c r="A20" s="288" t="s">
        <v>445</v>
      </c>
      <c r="B20" s="289" t="s">
        <v>446</v>
      </c>
      <c r="C20" s="290">
        <v>0</v>
      </c>
      <c r="D20" s="290">
        <v>0</v>
      </c>
      <c r="E20" s="290">
        <f t="shared" si="0"/>
        <v>0</v>
      </c>
    </row>
  </sheetData>
  <pageMargins left="0.39" right="0.28000000000000003" top="1.2598425196850394" bottom="0.98425196850393704" header="0.51181102362204722" footer="0.51181102362204722"/>
  <pageSetup scale="80" orientation="portrait" horizontalDpi="300" verticalDpi="300" r:id="rId1"/>
  <headerFooter alignWithMargins="0">
    <oddHeader>&amp;C&amp;"-,Félkövér"&amp;14VÖLGYSÉGI ÖNKORMÁNYZATOK TÁRSULÁSA
 MARADVÁNY LEVEZETÉS&amp;R&amp;"Times New Roman,Félkövér dőlt"&amp;14 3.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topLeftCell="A7" zoomScaleNormal="100" workbookViewId="0">
      <selection activeCell="E13" sqref="E13"/>
    </sheetView>
  </sheetViews>
  <sheetFormatPr defaultRowHeight="12.75" x14ac:dyDescent="0.2"/>
  <cols>
    <col min="1" max="1" width="6.28515625" style="353" customWidth="1"/>
    <col min="2" max="2" width="59" style="354" bestFit="1" customWidth="1"/>
    <col min="3" max="3" width="11.85546875" style="298" customWidth="1"/>
    <col min="4" max="4" width="10.42578125" style="298" customWidth="1"/>
    <col min="5" max="5" width="11.85546875" style="298" customWidth="1"/>
    <col min="6" max="253" width="9.140625" style="298"/>
    <col min="254" max="254" width="6.28515625" style="298" customWidth="1"/>
    <col min="255" max="255" width="37.7109375" style="298" customWidth="1"/>
    <col min="256" max="256" width="11.85546875" style="298" customWidth="1"/>
    <col min="257" max="257" width="10.42578125" style="298" customWidth="1"/>
    <col min="258" max="259" width="11.85546875" style="298" customWidth="1"/>
    <col min="260" max="260" width="10.85546875" style="298" customWidth="1"/>
    <col min="261" max="261" width="11.85546875" style="298" customWidth="1"/>
    <col min="262" max="509" width="9.140625" style="298"/>
    <col min="510" max="510" width="6.28515625" style="298" customWidth="1"/>
    <col min="511" max="511" width="37.7109375" style="298" customWidth="1"/>
    <col min="512" max="512" width="11.85546875" style="298" customWidth="1"/>
    <col min="513" max="513" width="10.42578125" style="298" customWidth="1"/>
    <col min="514" max="515" width="11.85546875" style="298" customWidth="1"/>
    <col min="516" max="516" width="10.85546875" style="298" customWidth="1"/>
    <col min="517" max="517" width="11.85546875" style="298" customWidth="1"/>
    <col min="518" max="765" width="9.140625" style="298"/>
    <col min="766" max="766" width="6.28515625" style="298" customWidth="1"/>
    <col min="767" max="767" width="37.7109375" style="298" customWidth="1"/>
    <col min="768" max="768" width="11.85546875" style="298" customWidth="1"/>
    <col min="769" max="769" width="10.42578125" style="298" customWidth="1"/>
    <col min="770" max="771" width="11.85546875" style="298" customWidth="1"/>
    <col min="772" max="772" width="10.85546875" style="298" customWidth="1"/>
    <col min="773" max="773" width="11.85546875" style="298" customWidth="1"/>
    <col min="774" max="1021" width="9.140625" style="298"/>
    <col min="1022" max="1022" width="6.28515625" style="298" customWidth="1"/>
    <col min="1023" max="1023" width="37.7109375" style="298" customWidth="1"/>
    <col min="1024" max="1024" width="11.85546875" style="298" customWidth="1"/>
    <col min="1025" max="1025" width="10.42578125" style="298" customWidth="1"/>
    <col min="1026" max="1027" width="11.85546875" style="298" customWidth="1"/>
    <col min="1028" max="1028" width="10.85546875" style="298" customWidth="1"/>
    <col min="1029" max="1029" width="11.85546875" style="298" customWidth="1"/>
    <col min="1030" max="1277" width="9.140625" style="298"/>
    <col min="1278" max="1278" width="6.28515625" style="298" customWidth="1"/>
    <col min="1279" max="1279" width="37.7109375" style="298" customWidth="1"/>
    <col min="1280" max="1280" width="11.85546875" style="298" customWidth="1"/>
    <col min="1281" max="1281" width="10.42578125" style="298" customWidth="1"/>
    <col min="1282" max="1283" width="11.85546875" style="298" customWidth="1"/>
    <col min="1284" max="1284" width="10.85546875" style="298" customWidth="1"/>
    <col min="1285" max="1285" width="11.85546875" style="298" customWidth="1"/>
    <col min="1286" max="1533" width="9.140625" style="298"/>
    <col min="1534" max="1534" width="6.28515625" style="298" customWidth="1"/>
    <col min="1535" max="1535" width="37.7109375" style="298" customWidth="1"/>
    <col min="1536" max="1536" width="11.85546875" style="298" customWidth="1"/>
    <col min="1537" max="1537" width="10.42578125" style="298" customWidth="1"/>
    <col min="1538" max="1539" width="11.85546875" style="298" customWidth="1"/>
    <col min="1540" max="1540" width="10.85546875" style="298" customWidth="1"/>
    <col min="1541" max="1541" width="11.85546875" style="298" customWidth="1"/>
    <col min="1542" max="1789" width="9.140625" style="298"/>
    <col min="1790" max="1790" width="6.28515625" style="298" customWidth="1"/>
    <col min="1791" max="1791" width="37.7109375" style="298" customWidth="1"/>
    <col min="1792" max="1792" width="11.85546875" style="298" customWidth="1"/>
    <col min="1793" max="1793" width="10.42578125" style="298" customWidth="1"/>
    <col min="1794" max="1795" width="11.85546875" style="298" customWidth="1"/>
    <col min="1796" max="1796" width="10.85546875" style="298" customWidth="1"/>
    <col min="1797" max="1797" width="11.85546875" style="298" customWidth="1"/>
    <col min="1798" max="2045" width="9.140625" style="298"/>
    <col min="2046" max="2046" width="6.28515625" style="298" customWidth="1"/>
    <col min="2047" max="2047" width="37.7109375" style="298" customWidth="1"/>
    <col min="2048" max="2048" width="11.85546875" style="298" customWidth="1"/>
    <col min="2049" max="2049" width="10.42578125" style="298" customWidth="1"/>
    <col min="2050" max="2051" width="11.85546875" style="298" customWidth="1"/>
    <col min="2052" max="2052" width="10.85546875" style="298" customWidth="1"/>
    <col min="2053" max="2053" width="11.85546875" style="298" customWidth="1"/>
    <col min="2054" max="2301" width="9.140625" style="298"/>
    <col min="2302" max="2302" width="6.28515625" style="298" customWidth="1"/>
    <col min="2303" max="2303" width="37.7109375" style="298" customWidth="1"/>
    <col min="2304" max="2304" width="11.85546875" style="298" customWidth="1"/>
    <col min="2305" max="2305" width="10.42578125" style="298" customWidth="1"/>
    <col min="2306" max="2307" width="11.85546875" style="298" customWidth="1"/>
    <col min="2308" max="2308" width="10.85546875" style="298" customWidth="1"/>
    <col min="2309" max="2309" width="11.85546875" style="298" customWidth="1"/>
    <col min="2310" max="2557" width="9.140625" style="298"/>
    <col min="2558" max="2558" width="6.28515625" style="298" customWidth="1"/>
    <col min="2559" max="2559" width="37.7109375" style="298" customWidth="1"/>
    <col min="2560" max="2560" width="11.85546875" style="298" customWidth="1"/>
    <col min="2561" max="2561" width="10.42578125" style="298" customWidth="1"/>
    <col min="2562" max="2563" width="11.85546875" style="298" customWidth="1"/>
    <col min="2564" max="2564" width="10.85546875" style="298" customWidth="1"/>
    <col min="2565" max="2565" width="11.85546875" style="298" customWidth="1"/>
    <col min="2566" max="2813" width="9.140625" style="298"/>
    <col min="2814" max="2814" width="6.28515625" style="298" customWidth="1"/>
    <col min="2815" max="2815" width="37.7109375" style="298" customWidth="1"/>
    <col min="2816" max="2816" width="11.85546875" style="298" customWidth="1"/>
    <col min="2817" max="2817" width="10.42578125" style="298" customWidth="1"/>
    <col min="2818" max="2819" width="11.85546875" style="298" customWidth="1"/>
    <col min="2820" max="2820" width="10.85546875" style="298" customWidth="1"/>
    <col min="2821" max="2821" width="11.85546875" style="298" customWidth="1"/>
    <col min="2822" max="3069" width="9.140625" style="298"/>
    <col min="3070" max="3070" width="6.28515625" style="298" customWidth="1"/>
    <col min="3071" max="3071" width="37.7109375" style="298" customWidth="1"/>
    <col min="3072" max="3072" width="11.85546875" style="298" customWidth="1"/>
    <col min="3073" max="3073" width="10.42578125" style="298" customWidth="1"/>
    <col min="3074" max="3075" width="11.85546875" style="298" customWidth="1"/>
    <col min="3076" max="3076" width="10.85546875" style="298" customWidth="1"/>
    <col min="3077" max="3077" width="11.85546875" style="298" customWidth="1"/>
    <col min="3078" max="3325" width="9.140625" style="298"/>
    <col min="3326" max="3326" width="6.28515625" style="298" customWidth="1"/>
    <col min="3327" max="3327" width="37.7109375" style="298" customWidth="1"/>
    <col min="3328" max="3328" width="11.85546875" style="298" customWidth="1"/>
    <col min="3329" max="3329" width="10.42578125" style="298" customWidth="1"/>
    <col min="3330" max="3331" width="11.85546875" style="298" customWidth="1"/>
    <col min="3332" max="3332" width="10.85546875" style="298" customWidth="1"/>
    <col min="3333" max="3333" width="11.85546875" style="298" customWidth="1"/>
    <col min="3334" max="3581" width="9.140625" style="298"/>
    <col min="3582" max="3582" width="6.28515625" style="298" customWidth="1"/>
    <col min="3583" max="3583" width="37.7109375" style="298" customWidth="1"/>
    <col min="3584" max="3584" width="11.85546875" style="298" customWidth="1"/>
    <col min="3585" max="3585" width="10.42578125" style="298" customWidth="1"/>
    <col min="3586" max="3587" width="11.85546875" style="298" customWidth="1"/>
    <col min="3588" max="3588" width="10.85546875" style="298" customWidth="1"/>
    <col min="3589" max="3589" width="11.85546875" style="298" customWidth="1"/>
    <col min="3590" max="3837" width="9.140625" style="298"/>
    <col min="3838" max="3838" width="6.28515625" style="298" customWidth="1"/>
    <col min="3839" max="3839" width="37.7109375" style="298" customWidth="1"/>
    <col min="3840" max="3840" width="11.85546875" style="298" customWidth="1"/>
    <col min="3841" max="3841" width="10.42578125" style="298" customWidth="1"/>
    <col min="3842" max="3843" width="11.85546875" style="298" customWidth="1"/>
    <col min="3844" max="3844" width="10.85546875" style="298" customWidth="1"/>
    <col min="3845" max="3845" width="11.85546875" style="298" customWidth="1"/>
    <col min="3846" max="4093" width="9.140625" style="298"/>
    <col min="4094" max="4094" width="6.28515625" style="298" customWidth="1"/>
    <col min="4095" max="4095" width="37.7109375" style="298" customWidth="1"/>
    <col min="4096" max="4096" width="11.85546875" style="298" customWidth="1"/>
    <col min="4097" max="4097" width="10.42578125" style="298" customWidth="1"/>
    <col min="4098" max="4099" width="11.85546875" style="298" customWidth="1"/>
    <col min="4100" max="4100" width="10.85546875" style="298" customWidth="1"/>
    <col min="4101" max="4101" width="11.85546875" style="298" customWidth="1"/>
    <col min="4102" max="4349" width="9.140625" style="298"/>
    <col min="4350" max="4350" width="6.28515625" style="298" customWidth="1"/>
    <col min="4351" max="4351" width="37.7109375" style="298" customWidth="1"/>
    <col min="4352" max="4352" width="11.85546875" style="298" customWidth="1"/>
    <col min="4353" max="4353" width="10.42578125" style="298" customWidth="1"/>
    <col min="4354" max="4355" width="11.85546875" style="298" customWidth="1"/>
    <col min="4356" max="4356" width="10.85546875" style="298" customWidth="1"/>
    <col min="4357" max="4357" width="11.85546875" style="298" customWidth="1"/>
    <col min="4358" max="4605" width="9.140625" style="298"/>
    <col min="4606" max="4606" width="6.28515625" style="298" customWidth="1"/>
    <col min="4607" max="4607" width="37.7109375" style="298" customWidth="1"/>
    <col min="4608" max="4608" width="11.85546875" style="298" customWidth="1"/>
    <col min="4609" max="4609" width="10.42578125" style="298" customWidth="1"/>
    <col min="4610" max="4611" width="11.85546875" style="298" customWidth="1"/>
    <col min="4612" max="4612" width="10.85546875" style="298" customWidth="1"/>
    <col min="4613" max="4613" width="11.85546875" style="298" customWidth="1"/>
    <col min="4614" max="4861" width="9.140625" style="298"/>
    <col min="4862" max="4862" width="6.28515625" style="298" customWidth="1"/>
    <col min="4863" max="4863" width="37.7109375" style="298" customWidth="1"/>
    <col min="4864" max="4864" width="11.85546875" style="298" customWidth="1"/>
    <col min="4865" max="4865" width="10.42578125" style="298" customWidth="1"/>
    <col min="4866" max="4867" width="11.85546875" style="298" customWidth="1"/>
    <col min="4868" max="4868" width="10.85546875" style="298" customWidth="1"/>
    <col min="4869" max="4869" width="11.85546875" style="298" customWidth="1"/>
    <col min="4870" max="5117" width="9.140625" style="298"/>
    <col min="5118" max="5118" width="6.28515625" style="298" customWidth="1"/>
    <col min="5119" max="5119" width="37.7109375" style="298" customWidth="1"/>
    <col min="5120" max="5120" width="11.85546875" style="298" customWidth="1"/>
    <col min="5121" max="5121" width="10.42578125" style="298" customWidth="1"/>
    <col min="5122" max="5123" width="11.85546875" style="298" customWidth="1"/>
    <col min="5124" max="5124" width="10.85546875" style="298" customWidth="1"/>
    <col min="5125" max="5125" width="11.85546875" style="298" customWidth="1"/>
    <col min="5126" max="5373" width="9.140625" style="298"/>
    <col min="5374" max="5374" width="6.28515625" style="298" customWidth="1"/>
    <col min="5375" max="5375" width="37.7109375" style="298" customWidth="1"/>
    <col min="5376" max="5376" width="11.85546875" style="298" customWidth="1"/>
    <col min="5377" max="5377" width="10.42578125" style="298" customWidth="1"/>
    <col min="5378" max="5379" width="11.85546875" style="298" customWidth="1"/>
    <col min="5380" max="5380" width="10.85546875" style="298" customWidth="1"/>
    <col min="5381" max="5381" width="11.85546875" style="298" customWidth="1"/>
    <col min="5382" max="5629" width="9.140625" style="298"/>
    <col min="5630" max="5630" width="6.28515625" style="298" customWidth="1"/>
    <col min="5631" max="5631" width="37.7109375" style="298" customWidth="1"/>
    <col min="5632" max="5632" width="11.85546875" style="298" customWidth="1"/>
    <col min="5633" max="5633" width="10.42578125" style="298" customWidth="1"/>
    <col min="5634" max="5635" width="11.85546875" style="298" customWidth="1"/>
    <col min="5636" max="5636" width="10.85546875" style="298" customWidth="1"/>
    <col min="5637" max="5637" width="11.85546875" style="298" customWidth="1"/>
    <col min="5638" max="5885" width="9.140625" style="298"/>
    <col min="5886" max="5886" width="6.28515625" style="298" customWidth="1"/>
    <col min="5887" max="5887" width="37.7109375" style="298" customWidth="1"/>
    <col min="5888" max="5888" width="11.85546875" style="298" customWidth="1"/>
    <col min="5889" max="5889" width="10.42578125" style="298" customWidth="1"/>
    <col min="5890" max="5891" width="11.85546875" style="298" customWidth="1"/>
    <col min="5892" max="5892" width="10.85546875" style="298" customWidth="1"/>
    <col min="5893" max="5893" width="11.85546875" style="298" customWidth="1"/>
    <col min="5894" max="6141" width="9.140625" style="298"/>
    <col min="6142" max="6142" width="6.28515625" style="298" customWidth="1"/>
    <col min="6143" max="6143" width="37.7109375" style="298" customWidth="1"/>
    <col min="6144" max="6144" width="11.85546875" style="298" customWidth="1"/>
    <col min="6145" max="6145" width="10.42578125" style="298" customWidth="1"/>
    <col min="6146" max="6147" width="11.85546875" style="298" customWidth="1"/>
    <col min="6148" max="6148" width="10.85546875" style="298" customWidth="1"/>
    <col min="6149" max="6149" width="11.85546875" style="298" customWidth="1"/>
    <col min="6150" max="6397" width="9.140625" style="298"/>
    <col min="6398" max="6398" width="6.28515625" style="298" customWidth="1"/>
    <col min="6399" max="6399" width="37.7109375" style="298" customWidth="1"/>
    <col min="6400" max="6400" width="11.85546875" style="298" customWidth="1"/>
    <col min="6401" max="6401" width="10.42578125" style="298" customWidth="1"/>
    <col min="6402" max="6403" width="11.85546875" style="298" customWidth="1"/>
    <col min="6404" max="6404" width="10.85546875" style="298" customWidth="1"/>
    <col min="6405" max="6405" width="11.85546875" style="298" customWidth="1"/>
    <col min="6406" max="6653" width="9.140625" style="298"/>
    <col min="6654" max="6654" width="6.28515625" style="298" customWidth="1"/>
    <col min="6655" max="6655" width="37.7109375" style="298" customWidth="1"/>
    <col min="6656" max="6656" width="11.85546875" style="298" customWidth="1"/>
    <col min="6657" max="6657" width="10.42578125" style="298" customWidth="1"/>
    <col min="6658" max="6659" width="11.85546875" style="298" customWidth="1"/>
    <col min="6660" max="6660" width="10.85546875" style="298" customWidth="1"/>
    <col min="6661" max="6661" width="11.85546875" style="298" customWidth="1"/>
    <col min="6662" max="6909" width="9.140625" style="298"/>
    <col min="6910" max="6910" width="6.28515625" style="298" customWidth="1"/>
    <col min="6911" max="6911" width="37.7109375" style="298" customWidth="1"/>
    <col min="6912" max="6912" width="11.85546875" style="298" customWidth="1"/>
    <col min="6913" max="6913" width="10.42578125" style="298" customWidth="1"/>
    <col min="6914" max="6915" width="11.85546875" style="298" customWidth="1"/>
    <col min="6916" max="6916" width="10.85546875" style="298" customWidth="1"/>
    <col min="6917" max="6917" width="11.85546875" style="298" customWidth="1"/>
    <col min="6918" max="7165" width="9.140625" style="298"/>
    <col min="7166" max="7166" width="6.28515625" style="298" customWidth="1"/>
    <col min="7167" max="7167" width="37.7109375" style="298" customWidth="1"/>
    <col min="7168" max="7168" width="11.85546875" style="298" customWidth="1"/>
    <col min="7169" max="7169" width="10.42578125" style="298" customWidth="1"/>
    <col min="7170" max="7171" width="11.85546875" style="298" customWidth="1"/>
    <col min="7172" max="7172" width="10.85546875" style="298" customWidth="1"/>
    <col min="7173" max="7173" width="11.85546875" style="298" customWidth="1"/>
    <col min="7174" max="7421" width="9.140625" style="298"/>
    <col min="7422" max="7422" width="6.28515625" style="298" customWidth="1"/>
    <col min="7423" max="7423" width="37.7109375" style="298" customWidth="1"/>
    <col min="7424" max="7424" width="11.85546875" style="298" customWidth="1"/>
    <col min="7425" max="7425" width="10.42578125" style="298" customWidth="1"/>
    <col min="7426" max="7427" width="11.85546875" style="298" customWidth="1"/>
    <col min="7428" max="7428" width="10.85546875" style="298" customWidth="1"/>
    <col min="7429" max="7429" width="11.85546875" style="298" customWidth="1"/>
    <col min="7430" max="7677" width="9.140625" style="298"/>
    <col min="7678" max="7678" width="6.28515625" style="298" customWidth="1"/>
    <col min="7679" max="7679" width="37.7109375" style="298" customWidth="1"/>
    <col min="7680" max="7680" width="11.85546875" style="298" customWidth="1"/>
    <col min="7681" max="7681" width="10.42578125" style="298" customWidth="1"/>
    <col min="7682" max="7683" width="11.85546875" style="298" customWidth="1"/>
    <col min="7684" max="7684" width="10.85546875" style="298" customWidth="1"/>
    <col min="7685" max="7685" width="11.85546875" style="298" customWidth="1"/>
    <col min="7686" max="7933" width="9.140625" style="298"/>
    <col min="7934" max="7934" width="6.28515625" style="298" customWidth="1"/>
    <col min="7935" max="7935" width="37.7109375" style="298" customWidth="1"/>
    <col min="7936" max="7936" width="11.85546875" style="298" customWidth="1"/>
    <col min="7937" max="7937" width="10.42578125" style="298" customWidth="1"/>
    <col min="7938" max="7939" width="11.85546875" style="298" customWidth="1"/>
    <col min="7940" max="7940" width="10.85546875" style="298" customWidth="1"/>
    <col min="7941" max="7941" width="11.85546875" style="298" customWidth="1"/>
    <col min="7942" max="8189" width="9.140625" style="298"/>
    <col min="8190" max="8190" width="6.28515625" style="298" customWidth="1"/>
    <col min="8191" max="8191" width="37.7109375" style="298" customWidth="1"/>
    <col min="8192" max="8192" width="11.85546875" style="298" customWidth="1"/>
    <col min="8193" max="8193" width="10.42578125" style="298" customWidth="1"/>
    <col min="8194" max="8195" width="11.85546875" style="298" customWidth="1"/>
    <col min="8196" max="8196" width="10.85546875" style="298" customWidth="1"/>
    <col min="8197" max="8197" width="11.85546875" style="298" customWidth="1"/>
    <col min="8198" max="8445" width="9.140625" style="298"/>
    <col min="8446" max="8446" width="6.28515625" style="298" customWidth="1"/>
    <col min="8447" max="8447" width="37.7109375" style="298" customWidth="1"/>
    <col min="8448" max="8448" width="11.85546875" style="298" customWidth="1"/>
    <col min="8449" max="8449" width="10.42578125" style="298" customWidth="1"/>
    <col min="8450" max="8451" width="11.85546875" style="298" customWidth="1"/>
    <col min="8452" max="8452" width="10.85546875" style="298" customWidth="1"/>
    <col min="8453" max="8453" width="11.85546875" style="298" customWidth="1"/>
    <col min="8454" max="8701" width="9.140625" style="298"/>
    <col min="8702" max="8702" width="6.28515625" style="298" customWidth="1"/>
    <col min="8703" max="8703" width="37.7109375" style="298" customWidth="1"/>
    <col min="8704" max="8704" width="11.85546875" style="298" customWidth="1"/>
    <col min="8705" max="8705" width="10.42578125" style="298" customWidth="1"/>
    <col min="8706" max="8707" width="11.85546875" style="298" customWidth="1"/>
    <col min="8708" max="8708" width="10.85546875" style="298" customWidth="1"/>
    <col min="8709" max="8709" width="11.85546875" style="298" customWidth="1"/>
    <col min="8710" max="8957" width="9.140625" style="298"/>
    <col min="8958" max="8958" width="6.28515625" style="298" customWidth="1"/>
    <col min="8959" max="8959" width="37.7109375" style="298" customWidth="1"/>
    <col min="8960" max="8960" width="11.85546875" style="298" customWidth="1"/>
    <col min="8961" max="8961" width="10.42578125" style="298" customWidth="1"/>
    <col min="8962" max="8963" width="11.85546875" style="298" customWidth="1"/>
    <col min="8964" max="8964" width="10.85546875" style="298" customWidth="1"/>
    <col min="8965" max="8965" width="11.85546875" style="298" customWidth="1"/>
    <col min="8966" max="9213" width="9.140625" style="298"/>
    <col min="9214" max="9214" width="6.28515625" style="298" customWidth="1"/>
    <col min="9215" max="9215" width="37.7109375" style="298" customWidth="1"/>
    <col min="9216" max="9216" width="11.85546875" style="298" customWidth="1"/>
    <col min="9217" max="9217" width="10.42578125" style="298" customWidth="1"/>
    <col min="9218" max="9219" width="11.85546875" style="298" customWidth="1"/>
    <col min="9220" max="9220" width="10.85546875" style="298" customWidth="1"/>
    <col min="9221" max="9221" width="11.85546875" style="298" customWidth="1"/>
    <col min="9222" max="9469" width="9.140625" style="298"/>
    <col min="9470" max="9470" width="6.28515625" style="298" customWidth="1"/>
    <col min="9471" max="9471" width="37.7109375" style="298" customWidth="1"/>
    <col min="9472" max="9472" width="11.85546875" style="298" customWidth="1"/>
    <col min="9473" max="9473" width="10.42578125" style="298" customWidth="1"/>
    <col min="9474" max="9475" width="11.85546875" style="298" customWidth="1"/>
    <col min="9476" max="9476" width="10.85546875" style="298" customWidth="1"/>
    <col min="9477" max="9477" width="11.85546875" style="298" customWidth="1"/>
    <col min="9478" max="9725" width="9.140625" style="298"/>
    <col min="9726" max="9726" width="6.28515625" style="298" customWidth="1"/>
    <col min="9727" max="9727" width="37.7109375" style="298" customWidth="1"/>
    <col min="9728" max="9728" width="11.85546875" style="298" customWidth="1"/>
    <col min="9729" max="9729" width="10.42578125" style="298" customWidth="1"/>
    <col min="9730" max="9731" width="11.85546875" style="298" customWidth="1"/>
    <col min="9732" max="9732" width="10.85546875" style="298" customWidth="1"/>
    <col min="9733" max="9733" width="11.85546875" style="298" customWidth="1"/>
    <col min="9734" max="9981" width="9.140625" style="298"/>
    <col min="9982" max="9982" width="6.28515625" style="298" customWidth="1"/>
    <col min="9983" max="9983" width="37.7109375" style="298" customWidth="1"/>
    <col min="9984" max="9984" width="11.85546875" style="298" customWidth="1"/>
    <col min="9985" max="9985" width="10.42578125" style="298" customWidth="1"/>
    <col min="9986" max="9987" width="11.85546875" style="298" customWidth="1"/>
    <col min="9988" max="9988" width="10.85546875" style="298" customWidth="1"/>
    <col min="9989" max="9989" width="11.85546875" style="298" customWidth="1"/>
    <col min="9990" max="10237" width="9.140625" style="298"/>
    <col min="10238" max="10238" width="6.28515625" style="298" customWidth="1"/>
    <col min="10239" max="10239" width="37.7109375" style="298" customWidth="1"/>
    <col min="10240" max="10240" width="11.85546875" style="298" customWidth="1"/>
    <col min="10241" max="10241" width="10.42578125" style="298" customWidth="1"/>
    <col min="10242" max="10243" width="11.85546875" style="298" customWidth="1"/>
    <col min="10244" max="10244" width="10.85546875" style="298" customWidth="1"/>
    <col min="10245" max="10245" width="11.85546875" style="298" customWidth="1"/>
    <col min="10246" max="10493" width="9.140625" style="298"/>
    <col min="10494" max="10494" width="6.28515625" style="298" customWidth="1"/>
    <col min="10495" max="10495" width="37.7109375" style="298" customWidth="1"/>
    <col min="10496" max="10496" width="11.85546875" style="298" customWidth="1"/>
    <col min="10497" max="10497" width="10.42578125" style="298" customWidth="1"/>
    <col min="10498" max="10499" width="11.85546875" style="298" customWidth="1"/>
    <col min="10500" max="10500" width="10.85546875" style="298" customWidth="1"/>
    <col min="10501" max="10501" width="11.85546875" style="298" customWidth="1"/>
    <col min="10502" max="10749" width="9.140625" style="298"/>
    <col min="10750" max="10750" width="6.28515625" style="298" customWidth="1"/>
    <col min="10751" max="10751" width="37.7109375" style="298" customWidth="1"/>
    <col min="10752" max="10752" width="11.85546875" style="298" customWidth="1"/>
    <col min="10753" max="10753" width="10.42578125" style="298" customWidth="1"/>
    <col min="10754" max="10755" width="11.85546875" style="298" customWidth="1"/>
    <col min="10756" max="10756" width="10.85546875" style="298" customWidth="1"/>
    <col min="10757" max="10757" width="11.85546875" style="298" customWidth="1"/>
    <col min="10758" max="11005" width="9.140625" style="298"/>
    <col min="11006" max="11006" width="6.28515625" style="298" customWidth="1"/>
    <col min="11007" max="11007" width="37.7109375" style="298" customWidth="1"/>
    <col min="11008" max="11008" width="11.85546875" style="298" customWidth="1"/>
    <col min="11009" max="11009" width="10.42578125" style="298" customWidth="1"/>
    <col min="11010" max="11011" width="11.85546875" style="298" customWidth="1"/>
    <col min="11012" max="11012" width="10.85546875" style="298" customWidth="1"/>
    <col min="11013" max="11013" width="11.85546875" style="298" customWidth="1"/>
    <col min="11014" max="11261" width="9.140625" style="298"/>
    <col min="11262" max="11262" width="6.28515625" style="298" customWidth="1"/>
    <col min="11263" max="11263" width="37.7109375" style="298" customWidth="1"/>
    <col min="11264" max="11264" width="11.85546875" style="298" customWidth="1"/>
    <col min="11265" max="11265" width="10.42578125" style="298" customWidth="1"/>
    <col min="11266" max="11267" width="11.85546875" style="298" customWidth="1"/>
    <col min="11268" max="11268" width="10.85546875" style="298" customWidth="1"/>
    <col min="11269" max="11269" width="11.85546875" style="298" customWidth="1"/>
    <col min="11270" max="11517" width="9.140625" style="298"/>
    <col min="11518" max="11518" width="6.28515625" style="298" customWidth="1"/>
    <col min="11519" max="11519" width="37.7109375" style="298" customWidth="1"/>
    <col min="11520" max="11520" width="11.85546875" style="298" customWidth="1"/>
    <col min="11521" max="11521" width="10.42578125" style="298" customWidth="1"/>
    <col min="11522" max="11523" width="11.85546875" style="298" customWidth="1"/>
    <col min="11524" max="11524" width="10.85546875" style="298" customWidth="1"/>
    <col min="11525" max="11525" width="11.85546875" style="298" customWidth="1"/>
    <col min="11526" max="11773" width="9.140625" style="298"/>
    <col min="11774" max="11774" width="6.28515625" style="298" customWidth="1"/>
    <col min="11775" max="11775" width="37.7109375" style="298" customWidth="1"/>
    <col min="11776" max="11776" width="11.85546875" style="298" customWidth="1"/>
    <col min="11777" max="11777" width="10.42578125" style="298" customWidth="1"/>
    <col min="11778" max="11779" width="11.85546875" style="298" customWidth="1"/>
    <col min="11780" max="11780" width="10.85546875" style="298" customWidth="1"/>
    <col min="11781" max="11781" width="11.85546875" style="298" customWidth="1"/>
    <col min="11782" max="12029" width="9.140625" style="298"/>
    <col min="12030" max="12030" width="6.28515625" style="298" customWidth="1"/>
    <col min="12031" max="12031" width="37.7109375" style="298" customWidth="1"/>
    <col min="12032" max="12032" width="11.85546875" style="298" customWidth="1"/>
    <col min="12033" max="12033" width="10.42578125" style="298" customWidth="1"/>
    <col min="12034" max="12035" width="11.85546875" style="298" customWidth="1"/>
    <col min="12036" max="12036" width="10.85546875" style="298" customWidth="1"/>
    <col min="12037" max="12037" width="11.85546875" style="298" customWidth="1"/>
    <col min="12038" max="12285" width="9.140625" style="298"/>
    <col min="12286" max="12286" width="6.28515625" style="298" customWidth="1"/>
    <col min="12287" max="12287" width="37.7109375" style="298" customWidth="1"/>
    <col min="12288" max="12288" width="11.85546875" style="298" customWidth="1"/>
    <col min="12289" max="12289" width="10.42578125" style="298" customWidth="1"/>
    <col min="12290" max="12291" width="11.85546875" style="298" customWidth="1"/>
    <col min="12292" max="12292" width="10.85546875" style="298" customWidth="1"/>
    <col min="12293" max="12293" width="11.85546875" style="298" customWidth="1"/>
    <col min="12294" max="12541" width="9.140625" style="298"/>
    <col min="12542" max="12542" width="6.28515625" style="298" customWidth="1"/>
    <col min="12543" max="12543" width="37.7109375" style="298" customWidth="1"/>
    <col min="12544" max="12544" width="11.85546875" style="298" customWidth="1"/>
    <col min="12545" max="12545" width="10.42578125" style="298" customWidth="1"/>
    <col min="12546" max="12547" width="11.85546875" style="298" customWidth="1"/>
    <col min="12548" max="12548" width="10.85546875" style="298" customWidth="1"/>
    <col min="12549" max="12549" width="11.85546875" style="298" customWidth="1"/>
    <col min="12550" max="12797" width="9.140625" style="298"/>
    <col min="12798" max="12798" width="6.28515625" style="298" customWidth="1"/>
    <col min="12799" max="12799" width="37.7109375" style="298" customWidth="1"/>
    <col min="12800" max="12800" width="11.85546875" style="298" customWidth="1"/>
    <col min="12801" max="12801" width="10.42578125" style="298" customWidth="1"/>
    <col min="12802" max="12803" width="11.85546875" style="298" customWidth="1"/>
    <col min="12804" max="12804" width="10.85546875" style="298" customWidth="1"/>
    <col min="12805" max="12805" width="11.85546875" style="298" customWidth="1"/>
    <col min="12806" max="13053" width="9.140625" style="298"/>
    <col min="13054" max="13054" width="6.28515625" style="298" customWidth="1"/>
    <col min="13055" max="13055" width="37.7109375" style="298" customWidth="1"/>
    <col min="13056" max="13056" width="11.85546875" style="298" customWidth="1"/>
    <col min="13057" max="13057" width="10.42578125" style="298" customWidth="1"/>
    <col min="13058" max="13059" width="11.85546875" style="298" customWidth="1"/>
    <col min="13060" max="13060" width="10.85546875" style="298" customWidth="1"/>
    <col min="13061" max="13061" width="11.85546875" style="298" customWidth="1"/>
    <col min="13062" max="13309" width="9.140625" style="298"/>
    <col min="13310" max="13310" width="6.28515625" style="298" customWidth="1"/>
    <col min="13311" max="13311" width="37.7109375" style="298" customWidth="1"/>
    <col min="13312" max="13312" width="11.85546875" style="298" customWidth="1"/>
    <col min="13313" max="13313" width="10.42578125" style="298" customWidth="1"/>
    <col min="13314" max="13315" width="11.85546875" style="298" customWidth="1"/>
    <col min="13316" max="13316" width="10.85546875" style="298" customWidth="1"/>
    <col min="13317" max="13317" width="11.85546875" style="298" customWidth="1"/>
    <col min="13318" max="13565" width="9.140625" style="298"/>
    <col min="13566" max="13566" width="6.28515625" style="298" customWidth="1"/>
    <col min="13567" max="13567" width="37.7109375" style="298" customWidth="1"/>
    <col min="13568" max="13568" width="11.85546875" style="298" customWidth="1"/>
    <col min="13569" max="13569" width="10.42578125" style="298" customWidth="1"/>
    <col min="13570" max="13571" width="11.85546875" style="298" customWidth="1"/>
    <col min="13572" max="13572" width="10.85546875" style="298" customWidth="1"/>
    <col min="13573" max="13573" width="11.85546875" style="298" customWidth="1"/>
    <col min="13574" max="13821" width="9.140625" style="298"/>
    <col min="13822" max="13822" width="6.28515625" style="298" customWidth="1"/>
    <col min="13823" max="13823" width="37.7109375" style="298" customWidth="1"/>
    <col min="13824" max="13824" width="11.85546875" style="298" customWidth="1"/>
    <col min="13825" max="13825" width="10.42578125" style="298" customWidth="1"/>
    <col min="13826" max="13827" width="11.85546875" style="298" customWidth="1"/>
    <col min="13828" max="13828" width="10.85546875" style="298" customWidth="1"/>
    <col min="13829" max="13829" width="11.85546875" style="298" customWidth="1"/>
    <col min="13830" max="14077" width="9.140625" style="298"/>
    <col min="14078" max="14078" width="6.28515625" style="298" customWidth="1"/>
    <col min="14079" max="14079" width="37.7109375" style="298" customWidth="1"/>
    <col min="14080" max="14080" width="11.85546875" style="298" customWidth="1"/>
    <col min="14081" max="14081" width="10.42578125" style="298" customWidth="1"/>
    <col min="14082" max="14083" width="11.85546875" style="298" customWidth="1"/>
    <col min="14084" max="14084" width="10.85546875" style="298" customWidth="1"/>
    <col min="14085" max="14085" width="11.85546875" style="298" customWidth="1"/>
    <col min="14086" max="14333" width="9.140625" style="298"/>
    <col min="14334" max="14334" width="6.28515625" style="298" customWidth="1"/>
    <col min="14335" max="14335" width="37.7109375" style="298" customWidth="1"/>
    <col min="14336" max="14336" width="11.85546875" style="298" customWidth="1"/>
    <col min="14337" max="14337" width="10.42578125" style="298" customWidth="1"/>
    <col min="14338" max="14339" width="11.85546875" style="298" customWidth="1"/>
    <col min="14340" max="14340" width="10.85546875" style="298" customWidth="1"/>
    <col min="14341" max="14341" width="11.85546875" style="298" customWidth="1"/>
    <col min="14342" max="14589" width="9.140625" style="298"/>
    <col min="14590" max="14590" width="6.28515625" style="298" customWidth="1"/>
    <col min="14591" max="14591" width="37.7109375" style="298" customWidth="1"/>
    <col min="14592" max="14592" width="11.85546875" style="298" customWidth="1"/>
    <col min="14593" max="14593" width="10.42578125" style="298" customWidth="1"/>
    <col min="14594" max="14595" width="11.85546875" style="298" customWidth="1"/>
    <col min="14596" max="14596" width="10.85546875" style="298" customWidth="1"/>
    <col min="14597" max="14597" width="11.85546875" style="298" customWidth="1"/>
    <col min="14598" max="14845" width="9.140625" style="298"/>
    <col min="14846" max="14846" width="6.28515625" style="298" customWidth="1"/>
    <col min="14847" max="14847" width="37.7109375" style="298" customWidth="1"/>
    <col min="14848" max="14848" width="11.85546875" style="298" customWidth="1"/>
    <col min="14849" max="14849" width="10.42578125" style="298" customWidth="1"/>
    <col min="14850" max="14851" width="11.85546875" style="298" customWidth="1"/>
    <col min="14852" max="14852" width="10.85546875" style="298" customWidth="1"/>
    <col min="14853" max="14853" width="11.85546875" style="298" customWidth="1"/>
    <col min="14854" max="15101" width="9.140625" style="298"/>
    <col min="15102" max="15102" width="6.28515625" style="298" customWidth="1"/>
    <col min="15103" max="15103" width="37.7109375" style="298" customWidth="1"/>
    <col min="15104" max="15104" width="11.85546875" style="298" customWidth="1"/>
    <col min="15105" max="15105" width="10.42578125" style="298" customWidth="1"/>
    <col min="15106" max="15107" width="11.85546875" style="298" customWidth="1"/>
    <col min="15108" max="15108" width="10.85546875" style="298" customWidth="1"/>
    <col min="15109" max="15109" width="11.85546875" style="298" customWidth="1"/>
    <col min="15110" max="15357" width="9.140625" style="298"/>
    <col min="15358" max="15358" width="6.28515625" style="298" customWidth="1"/>
    <col min="15359" max="15359" width="37.7109375" style="298" customWidth="1"/>
    <col min="15360" max="15360" width="11.85546875" style="298" customWidth="1"/>
    <col min="15361" max="15361" width="10.42578125" style="298" customWidth="1"/>
    <col min="15362" max="15363" width="11.85546875" style="298" customWidth="1"/>
    <col min="15364" max="15364" width="10.85546875" style="298" customWidth="1"/>
    <col min="15365" max="15365" width="11.85546875" style="298" customWidth="1"/>
    <col min="15366" max="15613" width="9.140625" style="298"/>
    <col min="15614" max="15614" width="6.28515625" style="298" customWidth="1"/>
    <col min="15615" max="15615" width="37.7109375" style="298" customWidth="1"/>
    <col min="15616" max="15616" width="11.85546875" style="298" customWidth="1"/>
    <col min="15617" max="15617" width="10.42578125" style="298" customWidth="1"/>
    <col min="15618" max="15619" width="11.85546875" style="298" customWidth="1"/>
    <col min="15620" max="15620" width="10.85546875" style="298" customWidth="1"/>
    <col min="15621" max="15621" width="11.85546875" style="298" customWidth="1"/>
    <col min="15622" max="15869" width="9.140625" style="298"/>
    <col min="15870" max="15870" width="6.28515625" style="298" customWidth="1"/>
    <col min="15871" max="15871" width="37.7109375" style="298" customWidth="1"/>
    <col min="15872" max="15872" width="11.85546875" style="298" customWidth="1"/>
    <col min="15873" max="15873" width="10.42578125" style="298" customWidth="1"/>
    <col min="15874" max="15875" width="11.85546875" style="298" customWidth="1"/>
    <col min="15876" max="15876" width="10.85546875" style="298" customWidth="1"/>
    <col min="15877" max="15877" width="11.85546875" style="298" customWidth="1"/>
    <col min="15878" max="16125" width="9.140625" style="298"/>
    <col min="16126" max="16126" width="6.28515625" style="298" customWidth="1"/>
    <col min="16127" max="16127" width="37.7109375" style="298" customWidth="1"/>
    <col min="16128" max="16128" width="11.85546875" style="298" customWidth="1"/>
    <col min="16129" max="16129" width="10.42578125" style="298" customWidth="1"/>
    <col min="16130" max="16131" width="11.85546875" style="298" customWidth="1"/>
    <col min="16132" max="16132" width="10.85546875" style="298" customWidth="1"/>
    <col min="16133" max="16133" width="11.85546875" style="298" customWidth="1"/>
    <col min="16134" max="16384" width="9.140625" style="298"/>
  </cols>
  <sheetData>
    <row r="1" spans="1:5" s="291" customFormat="1" ht="11.25" customHeight="1" x14ac:dyDescent="0.25">
      <c r="A1" s="676"/>
      <c r="B1" s="676"/>
      <c r="C1" s="676"/>
      <c r="D1" s="676"/>
      <c r="E1" s="676"/>
    </row>
    <row r="2" spans="1:5" s="291" customFormat="1" ht="39" customHeight="1" x14ac:dyDescent="0.25">
      <c r="A2" s="677" t="s">
        <v>775</v>
      </c>
      <c r="B2" s="678"/>
      <c r="C2" s="678"/>
      <c r="D2" s="678"/>
      <c r="E2" s="678"/>
    </row>
    <row r="3" spans="1:5" s="291" customFormat="1" ht="34.5" customHeight="1" thickBot="1" x14ac:dyDescent="0.3">
      <c r="A3" s="292"/>
      <c r="B3" s="293"/>
      <c r="C3" s="292"/>
      <c r="D3" s="292"/>
      <c r="E3" s="294" t="s">
        <v>447</v>
      </c>
    </row>
    <row r="4" spans="1:5" ht="52.5" customHeight="1" thickBot="1" x14ac:dyDescent="0.25">
      <c r="A4" s="679" t="s">
        <v>448</v>
      </c>
      <c r="B4" s="680"/>
      <c r="C4" s="295" t="s">
        <v>449</v>
      </c>
      <c r="D4" s="296" t="s">
        <v>450</v>
      </c>
      <c r="E4" s="297" t="s">
        <v>451</v>
      </c>
    </row>
    <row r="5" spans="1:5" s="302" customFormat="1" ht="15.95" customHeight="1" thickBot="1" x14ac:dyDescent="0.3">
      <c r="A5" s="299" t="s">
        <v>1</v>
      </c>
      <c r="B5" s="300" t="s">
        <v>452</v>
      </c>
      <c r="C5" s="301">
        <f t="shared" ref="C5" si="0">SUM(C6:C9)</f>
        <v>31820016</v>
      </c>
      <c r="D5" s="301">
        <f t="shared" ref="D5:E5" si="1">SUM(D6:D9)</f>
        <v>0</v>
      </c>
      <c r="E5" s="301">
        <f t="shared" si="1"/>
        <v>30489064</v>
      </c>
    </row>
    <row r="6" spans="1:5" x14ac:dyDescent="0.2">
      <c r="A6" s="303" t="s">
        <v>7</v>
      </c>
      <c r="B6" s="304" t="s">
        <v>453</v>
      </c>
      <c r="C6" s="305"/>
      <c r="D6" s="306"/>
      <c r="E6" s="305"/>
    </row>
    <row r="7" spans="1:5" x14ac:dyDescent="0.2">
      <c r="A7" s="307" t="s">
        <v>13</v>
      </c>
      <c r="B7" s="308" t="s">
        <v>454</v>
      </c>
      <c r="C7" s="309">
        <v>31820016</v>
      </c>
      <c r="D7" s="310">
        <v>0</v>
      </c>
      <c r="E7" s="309">
        <v>30489064</v>
      </c>
    </row>
    <row r="8" spans="1:5" x14ac:dyDescent="0.2">
      <c r="A8" s="307" t="s">
        <v>15</v>
      </c>
      <c r="B8" s="308" t="s">
        <v>455</v>
      </c>
      <c r="C8" s="309"/>
      <c r="D8" s="311"/>
      <c r="E8" s="309"/>
    </row>
    <row r="9" spans="1:5" ht="13.5" thickBot="1" x14ac:dyDescent="0.25">
      <c r="A9" s="312" t="s">
        <v>19</v>
      </c>
      <c r="B9" s="313" t="s">
        <v>456</v>
      </c>
      <c r="C9" s="314"/>
      <c r="D9" s="315"/>
      <c r="E9" s="314"/>
    </row>
    <row r="10" spans="1:5" ht="13.5" thickBot="1" x14ac:dyDescent="0.25">
      <c r="A10" s="316" t="s">
        <v>26</v>
      </c>
      <c r="B10" s="317" t="s">
        <v>457</v>
      </c>
      <c r="C10" s="318">
        <f t="shared" ref="C10" si="2">SUM(C11:C12)</f>
        <v>0</v>
      </c>
      <c r="D10" s="318">
        <f t="shared" ref="D10:E10" si="3">SUM(D11:D12)</f>
        <v>0</v>
      </c>
      <c r="E10" s="318">
        <f t="shared" si="3"/>
        <v>0</v>
      </c>
    </row>
    <row r="11" spans="1:5" x14ac:dyDescent="0.2">
      <c r="A11" s="319" t="s">
        <v>28</v>
      </c>
      <c r="B11" s="320" t="s">
        <v>458</v>
      </c>
      <c r="C11" s="321">
        <v>0</v>
      </c>
      <c r="D11" s="322">
        <v>0</v>
      </c>
      <c r="E11" s="321">
        <v>0</v>
      </c>
    </row>
    <row r="12" spans="1:5" ht="13.5" thickBot="1" x14ac:dyDescent="0.25">
      <c r="A12" s="312" t="s">
        <v>30</v>
      </c>
      <c r="B12" s="323" t="s">
        <v>459</v>
      </c>
      <c r="C12" s="324">
        <v>0</v>
      </c>
      <c r="D12" s="325"/>
      <c r="E12" s="324">
        <v>0</v>
      </c>
    </row>
    <row r="13" spans="1:5" ht="13.5" thickBot="1" x14ac:dyDescent="0.25">
      <c r="A13" s="316" t="s">
        <v>31</v>
      </c>
      <c r="B13" s="317" t="s">
        <v>460</v>
      </c>
      <c r="C13" s="326">
        <v>36823069</v>
      </c>
      <c r="D13" s="327">
        <v>0</v>
      </c>
      <c r="E13" s="326">
        <v>25238430</v>
      </c>
    </row>
    <row r="14" spans="1:5" s="329" customFormat="1" ht="15.95" customHeight="1" thickBot="1" x14ac:dyDescent="0.3">
      <c r="A14" s="299" t="s">
        <v>36</v>
      </c>
      <c r="B14" s="300" t="s">
        <v>461</v>
      </c>
      <c r="C14" s="328">
        <f t="shared" ref="C14" si="4">SUM(C15:C17)</f>
        <v>920396</v>
      </c>
      <c r="D14" s="328">
        <f t="shared" ref="D14:E14" si="5">SUM(D15:D17)</f>
        <v>0</v>
      </c>
      <c r="E14" s="328">
        <f t="shared" si="5"/>
        <v>1410735</v>
      </c>
    </row>
    <row r="15" spans="1:5" x14ac:dyDescent="0.2">
      <c r="A15" s="307" t="s">
        <v>223</v>
      </c>
      <c r="B15" s="308" t="s">
        <v>462</v>
      </c>
      <c r="C15" s="305">
        <v>234629</v>
      </c>
      <c r="D15" s="330">
        <v>0</v>
      </c>
      <c r="E15" s="305">
        <v>683785</v>
      </c>
    </row>
    <row r="16" spans="1:5" x14ac:dyDescent="0.2">
      <c r="A16" s="307" t="s">
        <v>224</v>
      </c>
      <c r="B16" s="308" t="s">
        <v>463</v>
      </c>
      <c r="C16" s="309"/>
      <c r="D16" s="311"/>
      <c r="E16" s="309">
        <v>0</v>
      </c>
    </row>
    <row r="17" spans="1:5" ht="13.5" thickBot="1" x14ac:dyDescent="0.25">
      <c r="A17" s="312" t="s">
        <v>225</v>
      </c>
      <c r="B17" s="313" t="s">
        <v>464</v>
      </c>
      <c r="C17" s="331">
        <v>685767</v>
      </c>
      <c r="D17" s="315">
        <v>0</v>
      </c>
      <c r="E17" s="331">
        <v>726950</v>
      </c>
    </row>
    <row r="18" spans="1:5" ht="13.5" thickBot="1" x14ac:dyDescent="0.25">
      <c r="A18" s="332" t="s">
        <v>228</v>
      </c>
      <c r="B18" s="300" t="s">
        <v>465</v>
      </c>
      <c r="C18" s="333">
        <v>2037701</v>
      </c>
      <c r="D18" s="334">
        <v>0</v>
      </c>
      <c r="E18" s="333">
        <v>1637751</v>
      </c>
    </row>
    <row r="19" spans="1:5" ht="13.5" thickBot="1" x14ac:dyDescent="0.25">
      <c r="A19" s="316" t="s">
        <v>231</v>
      </c>
      <c r="B19" s="300" t="s">
        <v>466</v>
      </c>
      <c r="C19" s="333">
        <v>0</v>
      </c>
      <c r="D19" s="334">
        <v>0</v>
      </c>
      <c r="E19" s="333">
        <v>0</v>
      </c>
    </row>
    <row r="20" spans="1:5" s="337" customFormat="1" ht="27" customHeight="1" thickBot="1" x14ac:dyDescent="0.3">
      <c r="A20" s="299" t="s">
        <v>234</v>
      </c>
      <c r="B20" s="335" t="s">
        <v>467</v>
      </c>
      <c r="C20" s="336">
        <f t="shared" ref="C20" si="6">C19+C18+C14+C13+C5+C10</f>
        <v>71601182</v>
      </c>
      <c r="D20" s="336">
        <f t="shared" ref="D20:E20" si="7">D19+D18+D14+D13+D5+D10</f>
        <v>0</v>
      </c>
      <c r="E20" s="336">
        <f t="shared" si="7"/>
        <v>58775980</v>
      </c>
    </row>
    <row r="21" spans="1:5" ht="30" customHeight="1" thickBot="1" x14ac:dyDescent="0.25">
      <c r="A21" s="679" t="s">
        <v>468</v>
      </c>
      <c r="B21" s="681"/>
      <c r="C21" s="297" t="s">
        <v>449</v>
      </c>
      <c r="D21" s="296" t="s">
        <v>450</v>
      </c>
      <c r="E21" s="297" t="s">
        <v>451</v>
      </c>
    </row>
    <row r="22" spans="1:5" s="329" customFormat="1" ht="15.95" customHeight="1" thickBot="1" x14ac:dyDescent="0.3">
      <c r="A22" s="338" t="s">
        <v>237</v>
      </c>
      <c r="B22" s="339" t="s">
        <v>469</v>
      </c>
      <c r="C22" s="336">
        <f t="shared" ref="C22" si="8">SUM(C23:C28)</f>
        <v>51882925</v>
      </c>
      <c r="D22" s="340">
        <f t="shared" ref="D22:E22" si="9">SUM(D23:D28)</f>
        <v>0</v>
      </c>
      <c r="E22" s="336">
        <f t="shared" si="9"/>
        <v>36747559</v>
      </c>
    </row>
    <row r="23" spans="1:5" x14ac:dyDescent="0.2">
      <c r="A23" s="341" t="s">
        <v>240</v>
      </c>
      <c r="B23" s="342" t="s">
        <v>470</v>
      </c>
      <c r="C23" s="343">
        <v>105537855</v>
      </c>
      <c r="D23" s="330">
        <v>0</v>
      </c>
      <c r="E23" s="343">
        <v>105537855</v>
      </c>
    </row>
    <row r="24" spans="1:5" x14ac:dyDescent="0.2">
      <c r="A24" s="341" t="s">
        <v>243</v>
      </c>
      <c r="B24" s="342" t="s">
        <v>471</v>
      </c>
      <c r="C24" s="344">
        <v>0</v>
      </c>
      <c r="D24" s="311">
        <v>0</v>
      </c>
      <c r="E24" s="344">
        <v>0</v>
      </c>
    </row>
    <row r="25" spans="1:5" x14ac:dyDescent="0.2">
      <c r="A25" s="341" t="s">
        <v>246</v>
      </c>
      <c r="B25" s="342" t="s">
        <v>472</v>
      </c>
      <c r="C25" s="344">
        <v>6185883</v>
      </c>
      <c r="D25" s="311">
        <v>0</v>
      </c>
      <c r="E25" s="344">
        <v>6185883</v>
      </c>
    </row>
    <row r="26" spans="1:5" x14ac:dyDescent="0.2">
      <c r="A26" s="341" t="s">
        <v>249</v>
      </c>
      <c r="B26" s="342" t="s">
        <v>473</v>
      </c>
      <c r="C26" s="344">
        <v>-78036367</v>
      </c>
      <c r="D26" s="311">
        <v>0</v>
      </c>
      <c r="E26" s="344">
        <v>-59840813</v>
      </c>
    </row>
    <row r="27" spans="1:5" x14ac:dyDescent="0.2">
      <c r="A27" s="341" t="s">
        <v>251</v>
      </c>
      <c r="B27" s="342" t="s">
        <v>474</v>
      </c>
      <c r="C27" s="324">
        <v>0</v>
      </c>
      <c r="D27" s="315">
        <v>0</v>
      </c>
      <c r="E27" s="324">
        <v>0</v>
      </c>
    </row>
    <row r="28" spans="1:5" ht="13.5" thickBot="1" x14ac:dyDescent="0.25">
      <c r="A28" s="341" t="s">
        <v>254</v>
      </c>
      <c r="B28" s="345" t="s">
        <v>475</v>
      </c>
      <c r="C28" s="346">
        <v>18195554</v>
      </c>
      <c r="D28" s="347">
        <v>0</v>
      </c>
      <c r="E28" s="346">
        <v>-15135366</v>
      </c>
    </row>
    <row r="29" spans="1:5" s="329" customFormat="1" ht="15.95" customHeight="1" thickBot="1" x14ac:dyDescent="0.3">
      <c r="A29" s="338" t="s">
        <v>257</v>
      </c>
      <c r="B29" s="339" t="s">
        <v>476</v>
      </c>
      <c r="C29" s="336">
        <f t="shared" ref="C29" si="10">SUM(C30:C32)</f>
        <v>851407</v>
      </c>
      <c r="D29" s="340">
        <f t="shared" ref="D29:E29" si="11">SUM(D30:D32)</f>
        <v>0</v>
      </c>
      <c r="E29" s="336">
        <f t="shared" si="11"/>
        <v>1063153</v>
      </c>
    </row>
    <row r="30" spans="1:5" x14ac:dyDescent="0.2">
      <c r="A30" s="341" t="s">
        <v>260</v>
      </c>
      <c r="B30" s="342" t="s">
        <v>477</v>
      </c>
      <c r="C30" s="343">
        <v>0</v>
      </c>
      <c r="D30" s="330">
        <v>0</v>
      </c>
      <c r="E30" s="343">
        <v>50000</v>
      </c>
    </row>
    <row r="31" spans="1:5" x14ac:dyDescent="0.2">
      <c r="A31" s="341" t="s">
        <v>289</v>
      </c>
      <c r="B31" s="342" t="s">
        <v>478</v>
      </c>
      <c r="C31" s="344">
        <v>0</v>
      </c>
      <c r="D31" s="311">
        <v>0</v>
      </c>
      <c r="E31" s="344">
        <v>0</v>
      </c>
    </row>
    <row r="32" spans="1:5" ht="13.5" thickBot="1" x14ac:dyDescent="0.25">
      <c r="A32" s="341" t="s">
        <v>292</v>
      </c>
      <c r="B32" s="342" t="s">
        <v>479</v>
      </c>
      <c r="C32" s="344">
        <v>851407</v>
      </c>
      <c r="D32" s="311">
        <v>0</v>
      </c>
      <c r="E32" s="344">
        <v>1013153</v>
      </c>
    </row>
    <row r="33" spans="1:5" ht="13.5" thickBot="1" x14ac:dyDescent="0.25">
      <c r="A33" s="348" t="s">
        <v>293</v>
      </c>
      <c r="B33" s="317" t="s">
        <v>480</v>
      </c>
      <c r="C33" s="326"/>
      <c r="D33" s="334">
        <v>0</v>
      </c>
      <c r="E33" s="326"/>
    </row>
    <row r="34" spans="1:5" ht="13.5" thickBot="1" x14ac:dyDescent="0.25">
      <c r="A34" s="348" t="s">
        <v>296</v>
      </c>
      <c r="B34" s="317" t="s">
        <v>481</v>
      </c>
      <c r="C34" s="349">
        <v>18866850</v>
      </c>
      <c r="D34" s="350">
        <v>0</v>
      </c>
      <c r="E34" s="349">
        <v>20965268</v>
      </c>
    </row>
    <row r="35" spans="1:5" s="352" customFormat="1" ht="16.5" thickBot="1" x14ac:dyDescent="0.3">
      <c r="A35" s="338">
        <v>30</v>
      </c>
      <c r="B35" s="351" t="s">
        <v>482</v>
      </c>
      <c r="C35" s="336">
        <f t="shared" ref="C35" si="12">SUM(C34,C33,C29,C22)</f>
        <v>71601182</v>
      </c>
      <c r="D35" s="336">
        <f t="shared" ref="D35:E35" si="13">SUM(D34,D33,D29,D22)</f>
        <v>0</v>
      </c>
      <c r="E35" s="336">
        <f t="shared" si="13"/>
        <v>58775980</v>
      </c>
    </row>
    <row r="36" spans="1:5" x14ac:dyDescent="0.2">
      <c r="D36" s="355"/>
    </row>
    <row r="37" spans="1:5" x14ac:dyDescent="0.2">
      <c r="D37" s="355"/>
    </row>
    <row r="38" spans="1:5" x14ac:dyDescent="0.2">
      <c r="D38" s="355"/>
    </row>
    <row r="39" spans="1:5" x14ac:dyDescent="0.2">
      <c r="D39" s="355"/>
    </row>
    <row r="40" spans="1:5" x14ac:dyDescent="0.2">
      <c r="D40" s="355"/>
    </row>
    <row r="41" spans="1:5" x14ac:dyDescent="0.2">
      <c r="D41" s="355"/>
    </row>
    <row r="42" spans="1:5" x14ac:dyDescent="0.2">
      <c r="D42" s="355"/>
    </row>
    <row r="43" spans="1:5" x14ac:dyDescent="0.2">
      <c r="D43" s="355"/>
    </row>
    <row r="44" spans="1:5" x14ac:dyDescent="0.2">
      <c r="D44" s="355"/>
    </row>
    <row r="45" spans="1:5" x14ac:dyDescent="0.2">
      <c r="D45" s="355"/>
    </row>
    <row r="46" spans="1:5" x14ac:dyDescent="0.2">
      <c r="D46" s="355"/>
    </row>
    <row r="47" spans="1:5" x14ac:dyDescent="0.2">
      <c r="D47" s="355"/>
    </row>
    <row r="48" spans="1:5" x14ac:dyDescent="0.2">
      <c r="D48" s="355"/>
    </row>
    <row r="49" spans="4:4" x14ac:dyDescent="0.2">
      <c r="D49" s="355"/>
    </row>
    <row r="50" spans="4:4" x14ac:dyDescent="0.2">
      <c r="D50" s="355"/>
    </row>
    <row r="51" spans="4:4" x14ac:dyDescent="0.2">
      <c r="D51" s="355"/>
    </row>
  </sheetData>
  <mergeCells count="4">
    <mergeCell ref="A1:E1"/>
    <mergeCell ref="A2:E2"/>
    <mergeCell ref="A4:B4"/>
    <mergeCell ref="A21:B21"/>
  </mergeCells>
  <printOptions horizontalCentered="1"/>
  <pageMargins left="0.35433070866141736" right="0.43307086614173229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 4.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6"/>
  <sheetViews>
    <sheetView zoomScaleNormal="100" workbookViewId="0">
      <pane ySplit="1" topLeftCell="A2" activePane="bottomLeft" state="frozen"/>
      <selection activeCell="A2" sqref="A2:M20"/>
      <selection pane="bottomLeft" activeCell="C2" sqref="C2:E45"/>
    </sheetView>
  </sheetViews>
  <sheetFormatPr defaultRowHeight="12.75" x14ac:dyDescent="0.2"/>
  <cols>
    <col min="1" max="1" width="3" style="287" bestFit="1" customWidth="1"/>
    <col min="2" max="2" width="82" style="287" customWidth="1"/>
    <col min="3" max="5" width="14.5703125" style="287" customWidth="1"/>
    <col min="6" max="256" width="9.140625" style="287"/>
    <col min="257" max="257" width="3" style="287" bestFit="1" customWidth="1"/>
    <col min="258" max="258" width="82" style="287" customWidth="1"/>
    <col min="259" max="261" width="19.140625" style="287" customWidth="1"/>
    <col min="262" max="512" width="9.140625" style="287"/>
    <col min="513" max="513" width="3" style="287" bestFit="1" customWidth="1"/>
    <col min="514" max="514" width="82" style="287" customWidth="1"/>
    <col min="515" max="517" width="19.140625" style="287" customWidth="1"/>
    <col min="518" max="768" width="9.140625" style="287"/>
    <col min="769" max="769" width="3" style="287" bestFit="1" customWidth="1"/>
    <col min="770" max="770" width="82" style="287" customWidth="1"/>
    <col min="771" max="773" width="19.140625" style="287" customWidth="1"/>
    <col min="774" max="1024" width="9.140625" style="287"/>
    <col min="1025" max="1025" width="3" style="287" bestFit="1" customWidth="1"/>
    <col min="1026" max="1026" width="82" style="287" customWidth="1"/>
    <col min="1027" max="1029" width="19.140625" style="287" customWidth="1"/>
    <col min="1030" max="1280" width="9.140625" style="287"/>
    <col min="1281" max="1281" width="3" style="287" bestFit="1" customWidth="1"/>
    <col min="1282" max="1282" width="82" style="287" customWidth="1"/>
    <col min="1283" max="1285" width="19.140625" style="287" customWidth="1"/>
    <col min="1286" max="1536" width="9.140625" style="287"/>
    <col min="1537" max="1537" width="3" style="287" bestFit="1" customWidth="1"/>
    <col min="1538" max="1538" width="82" style="287" customWidth="1"/>
    <col min="1539" max="1541" width="19.140625" style="287" customWidth="1"/>
    <col min="1542" max="1792" width="9.140625" style="287"/>
    <col min="1793" max="1793" width="3" style="287" bestFit="1" customWidth="1"/>
    <col min="1794" max="1794" width="82" style="287" customWidth="1"/>
    <col min="1795" max="1797" width="19.140625" style="287" customWidth="1"/>
    <col min="1798" max="2048" width="9.140625" style="287"/>
    <col min="2049" max="2049" width="3" style="287" bestFit="1" customWidth="1"/>
    <col min="2050" max="2050" width="82" style="287" customWidth="1"/>
    <col min="2051" max="2053" width="19.140625" style="287" customWidth="1"/>
    <col min="2054" max="2304" width="9.140625" style="287"/>
    <col min="2305" max="2305" width="3" style="287" bestFit="1" customWidth="1"/>
    <col min="2306" max="2306" width="82" style="287" customWidth="1"/>
    <col min="2307" max="2309" width="19.140625" style="287" customWidth="1"/>
    <col min="2310" max="2560" width="9.140625" style="287"/>
    <col min="2561" max="2561" width="3" style="287" bestFit="1" customWidth="1"/>
    <col min="2562" max="2562" width="82" style="287" customWidth="1"/>
    <col min="2563" max="2565" width="19.140625" style="287" customWidth="1"/>
    <col min="2566" max="2816" width="9.140625" style="287"/>
    <col min="2817" max="2817" width="3" style="287" bestFit="1" customWidth="1"/>
    <col min="2818" max="2818" width="82" style="287" customWidth="1"/>
    <col min="2819" max="2821" width="19.140625" style="287" customWidth="1"/>
    <col min="2822" max="3072" width="9.140625" style="287"/>
    <col min="3073" max="3073" width="3" style="287" bestFit="1" customWidth="1"/>
    <col min="3074" max="3074" width="82" style="287" customWidth="1"/>
    <col min="3075" max="3077" width="19.140625" style="287" customWidth="1"/>
    <col min="3078" max="3328" width="9.140625" style="287"/>
    <col min="3329" max="3329" width="3" style="287" bestFit="1" customWidth="1"/>
    <col min="3330" max="3330" width="82" style="287" customWidth="1"/>
    <col min="3331" max="3333" width="19.140625" style="287" customWidth="1"/>
    <col min="3334" max="3584" width="9.140625" style="287"/>
    <col min="3585" max="3585" width="3" style="287" bestFit="1" customWidth="1"/>
    <col min="3586" max="3586" width="82" style="287" customWidth="1"/>
    <col min="3587" max="3589" width="19.140625" style="287" customWidth="1"/>
    <col min="3590" max="3840" width="9.140625" style="287"/>
    <col min="3841" max="3841" width="3" style="287" bestFit="1" customWidth="1"/>
    <col min="3842" max="3842" width="82" style="287" customWidth="1"/>
    <col min="3843" max="3845" width="19.140625" style="287" customWidth="1"/>
    <col min="3846" max="4096" width="9.140625" style="287"/>
    <col min="4097" max="4097" width="3" style="287" bestFit="1" customWidth="1"/>
    <col min="4098" max="4098" width="82" style="287" customWidth="1"/>
    <col min="4099" max="4101" width="19.140625" style="287" customWidth="1"/>
    <col min="4102" max="4352" width="9.140625" style="287"/>
    <col min="4353" max="4353" width="3" style="287" bestFit="1" customWidth="1"/>
    <col min="4354" max="4354" width="82" style="287" customWidth="1"/>
    <col min="4355" max="4357" width="19.140625" style="287" customWidth="1"/>
    <col min="4358" max="4608" width="9.140625" style="287"/>
    <col min="4609" max="4609" width="3" style="287" bestFit="1" customWidth="1"/>
    <col min="4610" max="4610" width="82" style="287" customWidth="1"/>
    <col min="4611" max="4613" width="19.140625" style="287" customWidth="1"/>
    <col min="4614" max="4864" width="9.140625" style="287"/>
    <col min="4865" max="4865" width="3" style="287" bestFit="1" customWidth="1"/>
    <col min="4866" max="4866" width="82" style="287" customWidth="1"/>
    <col min="4867" max="4869" width="19.140625" style="287" customWidth="1"/>
    <col min="4870" max="5120" width="9.140625" style="287"/>
    <col min="5121" max="5121" width="3" style="287" bestFit="1" customWidth="1"/>
    <col min="5122" max="5122" width="82" style="287" customWidth="1"/>
    <col min="5123" max="5125" width="19.140625" style="287" customWidth="1"/>
    <col min="5126" max="5376" width="9.140625" style="287"/>
    <col min="5377" max="5377" width="3" style="287" bestFit="1" customWidth="1"/>
    <col min="5378" max="5378" width="82" style="287" customWidth="1"/>
    <col min="5379" max="5381" width="19.140625" style="287" customWidth="1"/>
    <col min="5382" max="5632" width="9.140625" style="287"/>
    <col min="5633" max="5633" width="3" style="287" bestFit="1" customWidth="1"/>
    <col min="5634" max="5634" width="82" style="287" customWidth="1"/>
    <col min="5635" max="5637" width="19.140625" style="287" customWidth="1"/>
    <col min="5638" max="5888" width="9.140625" style="287"/>
    <col min="5889" max="5889" width="3" style="287" bestFit="1" customWidth="1"/>
    <col min="5890" max="5890" width="82" style="287" customWidth="1"/>
    <col min="5891" max="5893" width="19.140625" style="287" customWidth="1"/>
    <col min="5894" max="6144" width="9.140625" style="287"/>
    <col min="6145" max="6145" width="3" style="287" bestFit="1" customWidth="1"/>
    <col min="6146" max="6146" width="82" style="287" customWidth="1"/>
    <col min="6147" max="6149" width="19.140625" style="287" customWidth="1"/>
    <col min="6150" max="6400" width="9.140625" style="287"/>
    <col min="6401" max="6401" width="3" style="287" bestFit="1" customWidth="1"/>
    <col min="6402" max="6402" width="82" style="287" customWidth="1"/>
    <col min="6403" max="6405" width="19.140625" style="287" customWidth="1"/>
    <col min="6406" max="6656" width="9.140625" style="287"/>
    <col min="6657" max="6657" width="3" style="287" bestFit="1" customWidth="1"/>
    <col min="6658" max="6658" width="82" style="287" customWidth="1"/>
    <col min="6659" max="6661" width="19.140625" style="287" customWidth="1"/>
    <col min="6662" max="6912" width="9.140625" style="287"/>
    <col min="6913" max="6913" width="3" style="287" bestFit="1" customWidth="1"/>
    <col min="6914" max="6914" width="82" style="287" customWidth="1"/>
    <col min="6915" max="6917" width="19.140625" style="287" customWidth="1"/>
    <col min="6918" max="7168" width="9.140625" style="287"/>
    <col min="7169" max="7169" width="3" style="287" bestFit="1" customWidth="1"/>
    <col min="7170" max="7170" width="82" style="287" customWidth="1"/>
    <col min="7171" max="7173" width="19.140625" style="287" customWidth="1"/>
    <col min="7174" max="7424" width="9.140625" style="287"/>
    <col min="7425" max="7425" width="3" style="287" bestFit="1" customWidth="1"/>
    <col min="7426" max="7426" width="82" style="287" customWidth="1"/>
    <col min="7427" max="7429" width="19.140625" style="287" customWidth="1"/>
    <col min="7430" max="7680" width="9.140625" style="287"/>
    <col min="7681" max="7681" width="3" style="287" bestFit="1" customWidth="1"/>
    <col min="7682" max="7682" width="82" style="287" customWidth="1"/>
    <col min="7683" max="7685" width="19.140625" style="287" customWidth="1"/>
    <col min="7686" max="7936" width="9.140625" style="287"/>
    <col min="7937" max="7937" width="3" style="287" bestFit="1" customWidth="1"/>
    <col min="7938" max="7938" width="82" style="287" customWidth="1"/>
    <col min="7939" max="7941" width="19.140625" style="287" customWidth="1"/>
    <col min="7942" max="8192" width="9.140625" style="287"/>
    <col min="8193" max="8193" width="3" style="287" bestFit="1" customWidth="1"/>
    <col min="8194" max="8194" width="82" style="287" customWidth="1"/>
    <col min="8195" max="8197" width="19.140625" style="287" customWidth="1"/>
    <col min="8198" max="8448" width="9.140625" style="287"/>
    <col min="8449" max="8449" width="3" style="287" bestFit="1" customWidth="1"/>
    <col min="8450" max="8450" width="82" style="287" customWidth="1"/>
    <col min="8451" max="8453" width="19.140625" style="287" customWidth="1"/>
    <col min="8454" max="8704" width="9.140625" style="287"/>
    <col min="8705" max="8705" width="3" style="287" bestFit="1" customWidth="1"/>
    <col min="8706" max="8706" width="82" style="287" customWidth="1"/>
    <col min="8707" max="8709" width="19.140625" style="287" customWidth="1"/>
    <col min="8710" max="8960" width="9.140625" style="287"/>
    <col min="8961" max="8961" width="3" style="287" bestFit="1" customWidth="1"/>
    <col min="8962" max="8962" width="82" style="287" customWidth="1"/>
    <col min="8963" max="8965" width="19.140625" style="287" customWidth="1"/>
    <col min="8966" max="9216" width="9.140625" style="287"/>
    <col min="9217" max="9217" width="3" style="287" bestFit="1" customWidth="1"/>
    <col min="9218" max="9218" width="82" style="287" customWidth="1"/>
    <col min="9219" max="9221" width="19.140625" style="287" customWidth="1"/>
    <col min="9222" max="9472" width="9.140625" style="287"/>
    <col min="9473" max="9473" width="3" style="287" bestFit="1" customWidth="1"/>
    <col min="9474" max="9474" width="82" style="287" customWidth="1"/>
    <col min="9475" max="9477" width="19.140625" style="287" customWidth="1"/>
    <col min="9478" max="9728" width="9.140625" style="287"/>
    <col min="9729" max="9729" width="3" style="287" bestFit="1" customWidth="1"/>
    <col min="9730" max="9730" width="82" style="287" customWidth="1"/>
    <col min="9731" max="9733" width="19.140625" style="287" customWidth="1"/>
    <col min="9734" max="9984" width="9.140625" style="287"/>
    <col min="9985" max="9985" width="3" style="287" bestFit="1" customWidth="1"/>
    <col min="9986" max="9986" width="82" style="287" customWidth="1"/>
    <col min="9987" max="9989" width="19.140625" style="287" customWidth="1"/>
    <col min="9990" max="10240" width="9.140625" style="287"/>
    <col min="10241" max="10241" width="3" style="287" bestFit="1" customWidth="1"/>
    <col min="10242" max="10242" width="82" style="287" customWidth="1"/>
    <col min="10243" max="10245" width="19.140625" style="287" customWidth="1"/>
    <col min="10246" max="10496" width="9.140625" style="287"/>
    <col min="10497" max="10497" width="3" style="287" bestFit="1" customWidth="1"/>
    <col min="10498" max="10498" width="82" style="287" customWidth="1"/>
    <col min="10499" max="10501" width="19.140625" style="287" customWidth="1"/>
    <col min="10502" max="10752" width="9.140625" style="287"/>
    <col min="10753" max="10753" width="3" style="287" bestFit="1" customWidth="1"/>
    <col min="10754" max="10754" width="82" style="287" customWidth="1"/>
    <col min="10755" max="10757" width="19.140625" style="287" customWidth="1"/>
    <col min="10758" max="11008" width="9.140625" style="287"/>
    <col min="11009" max="11009" width="3" style="287" bestFit="1" customWidth="1"/>
    <col min="11010" max="11010" width="82" style="287" customWidth="1"/>
    <col min="11011" max="11013" width="19.140625" style="287" customWidth="1"/>
    <col min="11014" max="11264" width="9.140625" style="287"/>
    <col min="11265" max="11265" width="3" style="287" bestFit="1" customWidth="1"/>
    <col min="11266" max="11266" width="82" style="287" customWidth="1"/>
    <col min="11267" max="11269" width="19.140625" style="287" customWidth="1"/>
    <col min="11270" max="11520" width="9.140625" style="287"/>
    <col min="11521" max="11521" width="3" style="287" bestFit="1" customWidth="1"/>
    <col min="11522" max="11522" width="82" style="287" customWidth="1"/>
    <col min="11523" max="11525" width="19.140625" style="287" customWidth="1"/>
    <col min="11526" max="11776" width="9.140625" style="287"/>
    <col min="11777" max="11777" width="3" style="287" bestFit="1" customWidth="1"/>
    <col min="11778" max="11778" width="82" style="287" customWidth="1"/>
    <col min="11779" max="11781" width="19.140625" style="287" customWidth="1"/>
    <col min="11782" max="12032" width="9.140625" style="287"/>
    <col min="12033" max="12033" width="3" style="287" bestFit="1" customWidth="1"/>
    <col min="12034" max="12034" width="82" style="287" customWidth="1"/>
    <col min="12035" max="12037" width="19.140625" style="287" customWidth="1"/>
    <col min="12038" max="12288" width="9.140625" style="287"/>
    <col min="12289" max="12289" width="3" style="287" bestFit="1" customWidth="1"/>
    <col min="12290" max="12290" width="82" style="287" customWidth="1"/>
    <col min="12291" max="12293" width="19.140625" style="287" customWidth="1"/>
    <col min="12294" max="12544" width="9.140625" style="287"/>
    <col min="12545" max="12545" width="3" style="287" bestFit="1" customWidth="1"/>
    <col min="12546" max="12546" width="82" style="287" customWidth="1"/>
    <col min="12547" max="12549" width="19.140625" style="287" customWidth="1"/>
    <col min="12550" max="12800" width="9.140625" style="287"/>
    <col min="12801" max="12801" width="3" style="287" bestFit="1" customWidth="1"/>
    <col min="12802" max="12802" width="82" style="287" customWidth="1"/>
    <col min="12803" max="12805" width="19.140625" style="287" customWidth="1"/>
    <col min="12806" max="13056" width="9.140625" style="287"/>
    <col min="13057" max="13057" width="3" style="287" bestFit="1" customWidth="1"/>
    <col min="13058" max="13058" width="82" style="287" customWidth="1"/>
    <col min="13059" max="13061" width="19.140625" style="287" customWidth="1"/>
    <col min="13062" max="13312" width="9.140625" style="287"/>
    <col min="13313" max="13313" width="3" style="287" bestFit="1" customWidth="1"/>
    <col min="13314" max="13314" width="82" style="287" customWidth="1"/>
    <col min="13315" max="13317" width="19.140625" style="287" customWidth="1"/>
    <col min="13318" max="13568" width="9.140625" style="287"/>
    <col min="13569" max="13569" width="3" style="287" bestFit="1" customWidth="1"/>
    <col min="13570" max="13570" width="82" style="287" customWidth="1"/>
    <col min="13571" max="13573" width="19.140625" style="287" customWidth="1"/>
    <col min="13574" max="13824" width="9.140625" style="287"/>
    <col min="13825" max="13825" width="3" style="287" bestFit="1" customWidth="1"/>
    <col min="13826" max="13826" width="82" style="287" customWidth="1"/>
    <col min="13827" max="13829" width="19.140625" style="287" customWidth="1"/>
    <col min="13830" max="14080" width="9.140625" style="287"/>
    <col min="14081" max="14081" width="3" style="287" bestFit="1" customWidth="1"/>
    <col min="14082" max="14082" width="82" style="287" customWidth="1"/>
    <col min="14083" max="14085" width="19.140625" style="287" customWidth="1"/>
    <col min="14086" max="14336" width="9.140625" style="287"/>
    <col min="14337" max="14337" width="3" style="287" bestFit="1" customWidth="1"/>
    <col min="14338" max="14338" width="82" style="287" customWidth="1"/>
    <col min="14339" max="14341" width="19.140625" style="287" customWidth="1"/>
    <col min="14342" max="14592" width="9.140625" style="287"/>
    <col min="14593" max="14593" width="3" style="287" bestFit="1" customWidth="1"/>
    <col min="14594" max="14594" width="82" style="287" customWidth="1"/>
    <col min="14595" max="14597" width="19.140625" style="287" customWidth="1"/>
    <col min="14598" max="14848" width="9.140625" style="287"/>
    <col min="14849" max="14849" width="3" style="287" bestFit="1" customWidth="1"/>
    <col min="14850" max="14850" width="82" style="287" customWidth="1"/>
    <col min="14851" max="14853" width="19.140625" style="287" customWidth="1"/>
    <col min="14854" max="15104" width="9.140625" style="287"/>
    <col min="15105" max="15105" width="3" style="287" bestFit="1" customWidth="1"/>
    <col min="15106" max="15106" width="82" style="287" customWidth="1"/>
    <col min="15107" max="15109" width="19.140625" style="287" customWidth="1"/>
    <col min="15110" max="15360" width="9.140625" style="287"/>
    <col min="15361" max="15361" width="3" style="287" bestFit="1" customWidth="1"/>
    <col min="15362" max="15362" width="82" style="287" customWidth="1"/>
    <col min="15363" max="15365" width="19.140625" style="287" customWidth="1"/>
    <col min="15366" max="15616" width="9.140625" style="287"/>
    <col min="15617" max="15617" width="3" style="287" bestFit="1" customWidth="1"/>
    <col min="15618" max="15618" width="82" style="287" customWidth="1"/>
    <col min="15619" max="15621" width="19.140625" style="287" customWidth="1"/>
    <col min="15622" max="15872" width="9.140625" style="287"/>
    <col min="15873" max="15873" width="3" style="287" bestFit="1" customWidth="1"/>
    <col min="15874" max="15874" width="82" style="287" customWidth="1"/>
    <col min="15875" max="15877" width="19.140625" style="287" customWidth="1"/>
    <col min="15878" max="16128" width="9.140625" style="287"/>
    <col min="16129" max="16129" width="3" style="287" bestFit="1" customWidth="1"/>
    <col min="16130" max="16130" width="82" style="287" customWidth="1"/>
    <col min="16131" max="16133" width="19.140625" style="287" customWidth="1"/>
    <col min="16134" max="16384" width="9.140625" style="287"/>
  </cols>
  <sheetData>
    <row r="1" spans="1:5" ht="30" x14ac:dyDescent="0.2">
      <c r="A1" s="356" t="s">
        <v>483</v>
      </c>
      <c r="B1" s="357" t="s">
        <v>215</v>
      </c>
      <c r="C1" s="357" t="s">
        <v>449</v>
      </c>
      <c r="D1" s="357" t="s">
        <v>484</v>
      </c>
      <c r="E1" s="358" t="s">
        <v>485</v>
      </c>
    </row>
    <row r="2" spans="1:5" x14ac:dyDescent="0.2">
      <c r="A2" s="359" t="s">
        <v>409</v>
      </c>
      <c r="B2" s="360" t="s">
        <v>486</v>
      </c>
      <c r="C2" s="361">
        <v>0</v>
      </c>
      <c r="D2" s="362">
        <v>0</v>
      </c>
      <c r="E2" s="361">
        <v>0</v>
      </c>
    </row>
    <row r="3" spans="1:5" x14ac:dyDescent="0.2">
      <c r="A3" s="359" t="s">
        <v>411</v>
      </c>
      <c r="B3" s="360" t="s">
        <v>487</v>
      </c>
      <c r="C3" s="361">
        <v>98650891</v>
      </c>
      <c r="D3" s="362">
        <v>0</v>
      </c>
      <c r="E3" s="361">
        <v>74057063</v>
      </c>
    </row>
    <row r="4" spans="1:5" ht="13.5" thickBot="1" x14ac:dyDescent="0.25">
      <c r="A4" s="363" t="s">
        <v>413</v>
      </c>
      <c r="B4" s="364" t="s">
        <v>488</v>
      </c>
      <c r="C4" s="365">
        <v>0</v>
      </c>
      <c r="D4" s="366">
        <v>0</v>
      </c>
      <c r="E4" s="365">
        <v>0</v>
      </c>
    </row>
    <row r="5" spans="1:5" ht="13.5" thickBot="1" x14ac:dyDescent="0.25">
      <c r="A5" s="367" t="s">
        <v>415</v>
      </c>
      <c r="B5" s="368" t="s">
        <v>489</v>
      </c>
      <c r="C5" s="369">
        <v>98650891</v>
      </c>
      <c r="D5" s="369">
        <v>0</v>
      </c>
      <c r="E5" s="369">
        <v>74057063</v>
      </c>
    </row>
    <row r="6" spans="1:5" x14ac:dyDescent="0.2">
      <c r="A6" s="370" t="s">
        <v>417</v>
      </c>
      <c r="B6" s="371" t="s">
        <v>490</v>
      </c>
      <c r="C6" s="372">
        <v>0</v>
      </c>
      <c r="D6" s="373">
        <v>0</v>
      </c>
      <c r="E6" s="372">
        <v>0</v>
      </c>
    </row>
    <row r="7" spans="1:5" ht="13.5" thickBot="1" x14ac:dyDescent="0.25">
      <c r="A7" s="363" t="s">
        <v>419</v>
      </c>
      <c r="B7" s="364" t="s">
        <v>491</v>
      </c>
      <c r="C7" s="365">
        <v>0</v>
      </c>
      <c r="D7" s="366">
        <v>0</v>
      </c>
      <c r="E7" s="365">
        <v>0</v>
      </c>
    </row>
    <row r="8" spans="1:5" ht="13.5" thickBot="1" x14ac:dyDescent="0.25">
      <c r="A8" s="367" t="s">
        <v>421</v>
      </c>
      <c r="B8" s="368" t="s">
        <v>492</v>
      </c>
      <c r="C8" s="369">
        <v>0</v>
      </c>
      <c r="D8" s="374">
        <v>0</v>
      </c>
      <c r="E8" s="369">
        <v>0</v>
      </c>
    </row>
    <row r="9" spans="1:5" x14ac:dyDescent="0.2">
      <c r="A9" s="370" t="s">
        <v>423</v>
      </c>
      <c r="B9" s="371" t="s">
        <v>493</v>
      </c>
      <c r="C9" s="372">
        <v>263818551</v>
      </c>
      <c r="D9" s="373">
        <v>0</v>
      </c>
      <c r="E9" s="372">
        <v>256955588</v>
      </c>
    </row>
    <row r="10" spans="1:5" x14ac:dyDescent="0.2">
      <c r="A10" s="359" t="s">
        <v>425</v>
      </c>
      <c r="B10" s="360" t="s">
        <v>494</v>
      </c>
      <c r="C10" s="361">
        <v>260787915</v>
      </c>
      <c r="D10" s="362">
        <v>0</v>
      </c>
      <c r="E10" s="361">
        <v>250454185</v>
      </c>
    </row>
    <row r="11" spans="1:5" x14ac:dyDescent="0.2">
      <c r="A11" s="359" t="s">
        <v>427</v>
      </c>
      <c r="B11" s="360" t="s">
        <v>495</v>
      </c>
      <c r="C11" s="361">
        <v>0</v>
      </c>
      <c r="D11" s="362">
        <v>0</v>
      </c>
      <c r="E11" s="361">
        <v>0</v>
      </c>
    </row>
    <row r="12" spans="1:5" ht="13.5" thickBot="1" x14ac:dyDescent="0.25">
      <c r="A12" s="363" t="s">
        <v>429</v>
      </c>
      <c r="B12" s="364" t="s">
        <v>496</v>
      </c>
      <c r="C12" s="365">
        <v>1465374</v>
      </c>
      <c r="D12" s="366">
        <v>0</v>
      </c>
      <c r="E12" s="365">
        <v>4973775</v>
      </c>
    </row>
    <row r="13" spans="1:5" ht="13.5" thickBot="1" x14ac:dyDescent="0.25">
      <c r="A13" s="367" t="s">
        <v>431</v>
      </c>
      <c r="B13" s="368" t="s">
        <v>497</v>
      </c>
      <c r="C13" s="369">
        <v>526071840</v>
      </c>
      <c r="D13" s="369">
        <v>0</v>
      </c>
      <c r="E13" s="369">
        <v>512383548</v>
      </c>
    </row>
    <row r="14" spans="1:5" x14ac:dyDescent="0.2">
      <c r="A14" s="370" t="s">
        <v>433</v>
      </c>
      <c r="B14" s="371" t="s">
        <v>498</v>
      </c>
      <c r="C14" s="372">
        <v>8368799</v>
      </c>
      <c r="D14" s="373">
        <v>0</v>
      </c>
      <c r="E14" s="372">
        <v>7497841</v>
      </c>
    </row>
    <row r="15" spans="1:5" x14ac:dyDescent="0.2">
      <c r="A15" s="359" t="s">
        <v>435</v>
      </c>
      <c r="B15" s="360" t="s">
        <v>499</v>
      </c>
      <c r="C15" s="361">
        <v>47658125</v>
      </c>
      <c r="D15" s="362">
        <v>0</v>
      </c>
      <c r="E15" s="361">
        <v>48525279</v>
      </c>
    </row>
    <row r="16" spans="1:5" x14ac:dyDescent="0.2">
      <c r="A16" s="359" t="s">
        <v>437</v>
      </c>
      <c r="B16" s="360" t="s">
        <v>500</v>
      </c>
      <c r="C16" s="361">
        <v>0</v>
      </c>
      <c r="D16" s="362">
        <v>0</v>
      </c>
      <c r="E16" s="361">
        <v>0</v>
      </c>
    </row>
    <row r="17" spans="1:5" ht="13.5" thickBot="1" x14ac:dyDescent="0.25">
      <c r="A17" s="363" t="s">
        <v>439</v>
      </c>
      <c r="B17" s="364" t="s">
        <v>501</v>
      </c>
      <c r="C17" s="365">
        <v>0</v>
      </c>
      <c r="D17" s="366">
        <v>0</v>
      </c>
      <c r="E17" s="365">
        <v>0</v>
      </c>
    </row>
    <row r="18" spans="1:5" ht="13.5" thickBot="1" x14ac:dyDescent="0.25">
      <c r="A18" s="367" t="s">
        <v>441</v>
      </c>
      <c r="B18" s="368" t="s">
        <v>502</v>
      </c>
      <c r="C18" s="369">
        <v>56026924</v>
      </c>
      <c r="D18" s="369">
        <v>0</v>
      </c>
      <c r="E18" s="369">
        <v>56023120</v>
      </c>
    </row>
    <row r="19" spans="1:5" x14ac:dyDescent="0.2">
      <c r="A19" s="370" t="s">
        <v>443</v>
      </c>
      <c r="B19" s="371" t="s">
        <v>503</v>
      </c>
      <c r="C19" s="372">
        <v>192980077</v>
      </c>
      <c r="D19" s="373">
        <v>0</v>
      </c>
      <c r="E19" s="372">
        <v>212702124</v>
      </c>
    </row>
    <row r="20" spans="1:5" x14ac:dyDescent="0.2">
      <c r="A20" s="359" t="s">
        <v>445</v>
      </c>
      <c r="B20" s="360" t="s">
        <v>504</v>
      </c>
      <c r="C20" s="361">
        <v>18844047</v>
      </c>
      <c r="D20" s="362">
        <v>0</v>
      </c>
      <c r="E20" s="361">
        <v>17017712</v>
      </c>
    </row>
    <row r="21" spans="1:5" ht="13.5" thickBot="1" x14ac:dyDescent="0.25">
      <c r="A21" s="363" t="s">
        <v>505</v>
      </c>
      <c r="B21" s="364" t="s">
        <v>506</v>
      </c>
      <c r="C21" s="365">
        <v>34763689</v>
      </c>
      <c r="D21" s="366">
        <v>0</v>
      </c>
      <c r="E21" s="365">
        <v>34897993</v>
      </c>
    </row>
    <row r="22" spans="1:5" ht="13.5" thickBot="1" x14ac:dyDescent="0.25">
      <c r="A22" s="367" t="s">
        <v>507</v>
      </c>
      <c r="B22" s="368" t="s">
        <v>508</v>
      </c>
      <c r="C22" s="369">
        <v>246587813</v>
      </c>
      <c r="D22" s="369">
        <v>0</v>
      </c>
      <c r="E22" s="369">
        <v>264617829</v>
      </c>
    </row>
    <row r="23" spans="1:5" ht="13.5" thickBot="1" x14ac:dyDescent="0.25">
      <c r="A23" s="367" t="s">
        <v>509</v>
      </c>
      <c r="B23" s="368" t="s">
        <v>510</v>
      </c>
      <c r="C23" s="369">
        <v>4562186</v>
      </c>
      <c r="D23" s="374">
        <v>0</v>
      </c>
      <c r="E23" s="369">
        <v>3492380</v>
      </c>
    </row>
    <row r="24" spans="1:5" ht="13.5" thickBot="1" x14ac:dyDescent="0.25">
      <c r="A24" s="367" t="s">
        <v>511</v>
      </c>
      <c r="B24" s="368" t="s">
        <v>512</v>
      </c>
      <c r="C24" s="369">
        <v>299354554</v>
      </c>
      <c r="D24" s="374">
        <v>0</v>
      </c>
      <c r="E24" s="369">
        <v>277445983</v>
      </c>
    </row>
    <row r="25" spans="1:5" ht="13.5" thickBot="1" x14ac:dyDescent="0.25">
      <c r="A25" s="367" t="s">
        <v>513</v>
      </c>
      <c r="B25" s="368" t="s">
        <v>514</v>
      </c>
      <c r="C25" s="369">
        <v>18191254</v>
      </c>
      <c r="D25" s="369">
        <v>0</v>
      </c>
      <c r="E25" s="369">
        <v>-15138701</v>
      </c>
    </row>
    <row r="26" spans="1:5" x14ac:dyDescent="0.2">
      <c r="A26" s="370" t="s">
        <v>515</v>
      </c>
      <c r="B26" s="371" t="s">
        <v>516</v>
      </c>
      <c r="C26" s="372">
        <v>0</v>
      </c>
      <c r="D26" s="373">
        <v>0</v>
      </c>
      <c r="E26" s="372">
        <v>0</v>
      </c>
    </row>
    <row r="27" spans="1:5" x14ac:dyDescent="0.2">
      <c r="A27" s="359" t="s">
        <v>517</v>
      </c>
      <c r="B27" s="360" t="s">
        <v>518</v>
      </c>
      <c r="C27" s="361">
        <v>0</v>
      </c>
      <c r="D27" s="362">
        <v>0</v>
      </c>
      <c r="E27" s="361">
        <v>0</v>
      </c>
    </row>
    <row r="28" spans="1:5" ht="25.5" x14ac:dyDescent="0.2">
      <c r="A28" s="359" t="s">
        <v>519</v>
      </c>
      <c r="B28" s="360" t="s">
        <v>520</v>
      </c>
      <c r="C28" s="361">
        <v>0</v>
      </c>
      <c r="D28" s="362">
        <v>0</v>
      </c>
      <c r="E28" s="361">
        <v>0</v>
      </c>
    </row>
    <row r="29" spans="1:5" x14ac:dyDescent="0.2">
      <c r="A29" s="359" t="s">
        <v>521</v>
      </c>
      <c r="B29" s="360" t="s">
        <v>522</v>
      </c>
      <c r="C29" s="361">
        <v>4300</v>
      </c>
      <c r="D29" s="362">
        <v>0</v>
      </c>
      <c r="E29" s="361">
        <v>3335</v>
      </c>
    </row>
    <row r="30" spans="1:5" x14ac:dyDescent="0.2">
      <c r="A30" s="359" t="s">
        <v>523</v>
      </c>
      <c r="B30" s="360" t="s">
        <v>524</v>
      </c>
      <c r="C30" s="361">
        <v>0</v>
      </c>
      <c r="D30" s="362">
        <v>0</v>
      </c>
      <c r="E30" s="361">
        <v>0</v>
      </c>
    </row>
    <row r="31" spans="1:5" ht="25.5" x14ac:dyDescent="0.2">
      <c r="A31" s="359" t="s">
        <v>525</v>
      </c>
      <c r="B31" s="360" t="s">
        <v>526</v>
      </c>
      <c r="C31" s="361">
        <v>0</v>
      </c>
      <c r="D31" s="362">
        <v>0</v>
      </c>
      <c r="E31" s="361">
        <v>0</v>
      </c>
    </row>
    <row r="32" spans="1:5" ht="26.25" thickBot="1" x14ac:dyDescent="0.25">
      <c r="A32" s="363" t="s">
        <v>527</v>
      </c>
      <c r="B32" s="364" t="s">
        <v>528</v>
      </c>
      <c r="C32" s="365">
        <v>0</v>
      </c>
      <c r="D32" s="366">
        <v>0</v>
      </c>
      <c r="E32" s="365">
        <v>0</v>
      </c>
    </row>
    <row r="33" spans="1:5" ht="13.5" thickBot="1" x14ac:dyDescent="0.25">
      <c r="A33" s="367" t="s">
        <v>529</v>
      </c>
      <c r="B33" s="368" t="s">
        <v>530</v>
      </c>
      <c r="C33" s="369">
        <v>4300</v>
      </c>
      <c r="D33" s="374">
        <v>0</v>
      </c>
      <c r="E33" s="369">
        <v>3335</v>
      </c>
    </row>
    <row r="34" spans="1:5" x14ac:dyDescent="0.2">
      <c r="A34" s="370" t="s">
        <v>531</v>
      </c>
      <c r="B34" s="371" t="s">
        <v>532</v>
      </c>
      <c r="C34" s="372">
        <v>0</v>
      </c>
      <c r="D34" s="373">
        <v>0</v>
      </c>
      <c r="E34" s="372">
        <v>0</v>
      </c>
    </row>
    <row r="35" spans="1:5" ht="25.5" x14ac:dyDescent="0.2">
      <c r="A35" s="359" t="s">
        <v>533</v>
      </c>
      <c r="B35" s="360" t="s">
        <v>534</v>
      </c>
      <c r="C35" s="361">
        <v>0</v>
      </c>
      <c r="D35" s="362">
        <v>0</v>
      </c>
      <c r="E35" s="361">
        <v>0</v>
      </c>
    </row>
    <row r="36" spans="1:5" x14ac:dyDescent="0.2">
      <c r="A36" s="359" t="s">
        <v>535</v>
      </c>
      <c r="B36" s="360" t="s">
        <v>536</v>
      </c>
      <c r="C36" s="361">
        <v>0</v>
      </c>
      <c r="D36" s="362">
        <v>0</v>
      </c>
      <c r="E36" s="361">
        <v>0</v>
      </c>
    </row>
    <row r="37" spans="1:5" x14ac:dyDescent="0.2">
      <c r="A37" s="359" t="s">
        <v>537</v>
      </c>
      <c r="B37" s="360" t="s">
        <v>538</v>
      </c>
      <c r="C37" s="361">
        <v>0</v>
      </c>
      <c r="D37" s="362">
        <v>0</v>
      </c>
      <c r="E37" s="361">
        <v>0</v>
      </c>
    </row>
    <row r="38" spans="1:5" x14ac:dyDescent="0.2">
      <c r="A38" s="359" t="s">
        <v>539</v>
      </c>
      <c r="B38" s="360" t="s">
        <v>540</v>
      </c>
      <c r="C38" s="361">
        <v>0</v>
      </c>
      <c r="D38" s="362">
        <v>0</v>
      </c>
      <c r="E38" s="361">
        <v>0</v>
      </c>
    </row>
    <row r="39" spans="1:5" x14ac:dyDescent="0.2">
      <c r="A39" s="359" t="s">
        <v>541</v>
      </c>
      <c r="B39" s="360" t="s">
        <v>542</v>
      </c>
      <c r="C39" s="361">
        <v>0</v>
      </c>
      <c r="D39" s="362">
        <v>0</v>
      </c>
      <c r="E39" s="361">
        <v>0</v>
      </c>
    </row>
    <row r="40" spans="1:5" x14ac:dyDescent="0.2">
      <c r="A40" s="359" t="s">
        <v>543</v>
      </c>
      <c r="B40" s="360" t="s">
        <v>544</v>
      </c>
      <c r="C40" s="361">
        <v>0</v>
      </c>
      <c r="D40" s="362">
        <v>0</v>
      </c>
      <c r="E40" s="361">
        <v>0</v>
      </c>
    </row>
    <row r="41" spans="1:5" ht="25.5" x14ac:dyDescent="0.2">
      <c r="A41" s="359" t="s">
        <v>545</v>
      </c>
      <c r="B41" s="360" t="s">
        <v>546</v>
      </c>
      <c r="C41" s="361">
        <v>0</v>
      </c>
      <c r="D41" s="362">
        <v>0</v>
      </c>
      <c r="E41" s="361">
        <v>0</v>
      </c>
    </row>
    <row r="42" spans="1:5" ht="26.25" thickBot="1" x14ac:dyDescent="0.25">
      <c r="A42" s="363" t="s">
        <v>547</v>
      </c>
      <c r="B42" s="364" t="s">
        <v>548</v>
      </c>
      <c r="C42" s="365">
        <v>0</v>
      </c>
      <c r="D42" s="366">
        <v>0</v>
      </c>
      <c r="E42" s="365">
        <v>0</v>
      </c>
    </row>
    <row r="43" spans="1:5" ht="13.5" thickBot="1" x14ac:dyDescent="0.25">
      <c r="A43" s="367" t="s">
        <v>549</v>
      </c>
      <c r="B43" s="368" t="s">
        <v>550</v>
      </c>
      <c r="C43" s="369">
        <v>0</v>
      </c>
      <c r="D43" s="374">
        <v>0</v>
      </c>
      <c r="E43" s="369">
        <v>0</v>
      </c>
    </row>
    <row r="44" spans="1:5" ht="13.5" thickBot="1" x14ac:dyDescent="0.25">
      <c r="A44" s="367" t="s">
        <v>551</v>
      </c>
      <c r="B44" s="368" t="s">
        <v>552</v>
      </c>
      <c r="C44" s="369">
        <v>4300</v>
      </c>
      <c r="D44" s="374">
        <v>0</v>
      </c>
      <c r="E44" s="369">
        <v>3335</v>
      </c>
    </row>
    <row r="45" spans="1:5" ht="13.5" thickBot="1" x14ac:dyDescent="0.25">
      <c r="A45" s="367" t="s">
        <v>553</v>
      </c>
      <c r="B45" s="368" t="s">
        <v>554</v>
      </c>
      <c r="C45" s="369">
        <v>18195554</v>
      </c>
      <c r="D45" s="369">
        <v>0</v>
      </c>
      <c r="E45" s="369">
        <v>-15135366</v>
      </c>
    </row>
    <row r="46" spans="1:5" x14ac:dyDescent="0.2">
      <c r="C46" s="375"/>
    </row>
  </sheetData>
  <printOptions horizontalCentered="1"/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&amp;C&amp;"-,Félkövér"&amp;14VÖLGYSÉGI ÖNKORMÁNYZATOK TÁRSULÁSA
EREDMÉNYKIMUTATÁS&amp;R&amp;"Times New Roman,Félkövér dőlt"&amp;14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C14"/>
  <sheetViews>
    <sheetView zoomScaleNormal="100" workbookViewId="0">
      <selection activeCell="C12" sqref="C12"/>
    </sheetView>
  </sheetViews>
  <sheetFormatPr defaultRowHeight="12.75" x14ac:dyDescent="0.2"/>
  <cols>
    <col min="1" max="1" width="6.5703125" style="376" customWidth="1"/>
    <col min="2" max="2" width="52.140625" style="376" customWidth="1"/>
    <col min="3" max="3" width="22" style="376" customWidth="1"/>
    <col min="4" max="256" width="9.140625" style="376"/>
    <col min="257" max="257" width="6.5703125" style="376" customWidth="1"/>
    <col min="258" max="258" width="52.140625" style="376" customWidth="1"/>
    <col min="259" max="259" width="22" style="376" customWidth="1"/>
    <col min="260" max="512" width="9.140625" style="376"/>
    <col min="513" max="513" width="6.5703125" style="376" customWidth="1"/>
    <col min="514" max="514" width="52.140625" style="376" customWidth="1"/>
    <col min="515" max="515" width="22" style="376" customWidth="1"/>
    <col min="516" max="768" width="9.140625" style="376"/>
    <col min="769" max="769" width="6.5703125" style="376" customWidth="1"/>
    <col min="770" max="770" width="52.140625" style="376" customWidth="1"/>
    <col min="771" max="771" width="22" style="376" customWidth="1"/>
    <col min="772" max="1024" width="9.140625" style="376"/>
    <col min="1025" max="1025" width="6.5703125" style="376" customWidth="1"/>
    <col min="1026" max="1026" width="52.140625" style="376" customWidth="1"/>
    <col min="1027" max="1027" width="22" style="376" customWidth="1"/>
    <col min="1028" max="1280" width="9.140625" style="376"/>
    <col min="1281" max="1281" width="6.5703125" style="376" customWidth="1"/>
    <col min="1282" max="1282" width="52.140625" style="376" customWidth="1"/>
    <col min="1283" max="1283" width="22" style="376" customWidth="1"/>
    <col min="1284" max="1536" width="9.140625" style="376"/>
    <col min="1537" max="1537" width="6.5703125" style="376" customWidth="1"/>
    <col min="1538" max="1538" width="52.140625" style="376" customWidth="1"/>
    <col min="1539" max="1539" width="22" style="376" customWidth="1"/>
    <col min="1540" max="1792" width="9.140625" style="376"/>
    <col min="1793" max="1793" width="6.5703125" style="376" customWidth="1"/>
    <col min="1794" max="1794" width="52.140625" style="376" customWidth="1"/>
    <col min="1795" max="1795" width="22" style="376" customWidth="1"/>
    <col min="1796" max="2048" width="9.140625" style="376"/>
    <col min="2049" max="2049" width="6.5703125" style="376" customWidth="1"/>
    <col min="2050" max="2050" width="52.140625" style="376" customWidth="1"/>
    <col min="2051" max="2051" width="22" style="376" customWidth="1"/>
    <col min="2052" max="2304" width="9.140625" style="376"/>
    <col min="2305" max="2305" width="6.5703125" style="376" customWidth="1"/>
    <col min="2306" max="2306" width="52.140625" style="376" customWidth="1"/>
    <col min="2307" max="2307" width="22" style="376" customWidth="1"/>
    <col min="2308" max="2560" width="9.140625" style="376"/>
    <col min="2561" max="2561" width="6.5703125" style="376" customWidth="1"/>
    <col min="2562" max="2562" width="52.140625" style="376" customWidth="1"/>
    <col min="2563" max="2563" width="22" style="376" customWidth="1"/>
    <col min="2564" max="2816" width="9.140625" style="376"/>
    <col min="2817" max="2817" width="6.5703125" style="376" customWidth="1"/>
    <col min="2818" max="2818" width="52.140625" style="376" customWidth="1"/>
    <col min="2819" max="2819" width="22" style="376" customWidth="1"/>
    <col min="2820" max="3072" width="9.140625" style="376"/>
    <col min="3073" max="3073" width="6.5703125" style="376" customWidth="1"/>
    <col min="3074" max="3074" width="52.140625" style="376" customWidth="1"/>
    <col min="3075" max="3075" width="22" style="376" customWidth="1"/>
    <col min="3076" max="3328" width="9.140625" style="376"/>
    <col min="3329" max="3329" width="6.5703125" style="376" customWidth="1"/>
    <col min="3330" max="3330" width="52.140625" style="376" customWidth="1"/>
    <col min="3331" max="3331" width="22" style="376" customWidth="1"/>
    <col min="3332" max="3584" width="9.140625" style="376"/>
    <col min="3585" max="3585" width="6.5703125" style="376" customWidth="1"/>
    <col min="3586" max="3586" width="52.140625" style="376" customWidth="1"/>
    <col min="3587" max="3587" width="22" style="376" customWidth="1"/>
    <col min="3588" max="3840" width="9.140625" style="376"/>
    <col min="3841" max="3841" width="6.5703125" style="376" customWidth="1"/>
    <col min="3842" max="3842" width="52.140625" style="376" customWidth="1"/>
    <col min="3843" max="3843" width="22" style="376" customWidth="1"/>
    <col min="3844" max="4096" width="9.140625" style="376"/>
    <col min="4097" max="4097" width="6.5703125" style="376" customWidth="1"/>
    <col min="4098" max="4098" width="52.140625" style="376" customWidth="1"/>
    <col min="4099" max="4099" width="22" style="376" customWidth="1"/>
    <col min="4100" max="4352" width="9.140625" style="376"/>
    <col min="4353" max="4353" width="6.5703125" style="376" customWidth="1"/>
    <col min="4354" max="4354" width="52.140625" style="376" customWidth="1"/>
    <col min="4355" max="4355" width="22" style="376" customWidth="1"/>
    <col min="4356" max="4608" width="9.140625" style="376"/>
    <col min="4609" max="4609" width="6.5703125" style="376" customWidth="1"/>
    <col min="4610" max="4610" width="52.140625" style="376" customWidth="1"/>
    <col min="4611" max="4611" width="22" style="376" customWidth="1"/>
    <col min="4612" max="4864" width="9.140625" style="376"/>
    <col min="4865" max="4865" width="6.5703125" style="376" customWidth="1"/>
    <col min="4866" max="4866" width="52.140625" style="376" customWidth="1"/>
    <col min="4867" max="4867" width="22" style="376" customWidth="1"/>
    <col min="4868" max="5120" width="9.140625" style="376"/>
    <col min="5121" max="5121" width="6.5703125" style="376" customWidth="1"/>
    <col min="5122" max="5122" width="52.140625" style="376" customWidth="1"/>
    <col min="5123" max="5123" width="22" style="376" customWidth="1"/>
    <col min="5124" max="5376" width="9.140625" style="376"/>
    <col min="5377" max="5377" width="6.5703125" style="376" customWidth="1"/>
    <col min="5378" max="5378" width="52.140625" style="376" customWidth="1"/>
    <col min="5379" max="5379" width="22" style="376" customWidth="1"/>
    <col min="5380" max="5632" width="9.140625" style="376"/>
    <col min="5633" max="5633" width="6.5703125" style="376" customWidth="1"/>
    <col min="5634" max="5634" width="52.140625" style="376" customWidth="1"/>
    <col min="5635" max="5635" width="22" style="376" customWidth="1"/>
    <col min="5636" max="5888" width="9.140625" style="376"/>
    <col min="5889" max="5889" width="6.5703125" style="376" customWidth="1"/>
    <col min="5890" max="5890" width="52.140625" style="376" customWidth="1"/>
    <col min="5891" max="5891" width="22" style="376" customWidth="1"/>
    <col min="5892" max="6144" width="9.140625" style="376"/>
    <col min="6145" max="6145" width="6.5703125" style="376" customWidth="1"/>
    <col min="6146" max="6146" width="52.140625" style="376" customWidth="1"/>
    <col min="6147" max="6147" width="22" style="376" customWidth="1"/>
    <col min="6148" max="6400" width="9.140625" style="376"/>
    <col min="6401" max="6401" width="6.5703125" style="376" customWidth="1"/>
    <col min="6402" max="6402" width="52.140625" style="376" customWidth="1"/>
    <col min="6403" max="6403" width="22" style="376" customWidth="1"/>
    <col min="6404" max="6656" width="9.140625" style="376"/>
    <col min="6657" max="6657" width="6.5703125" style="376" customWidth="1"/>
    <col min="6658" max="6658" width="52.140625" style="376" customWidth="1"/>
    <col min="6659" max="6659" width="22" style="376" customWidth="1"/>
    <col min="6660" max="6912" width="9.140625" style="376"/>
    <col min="6913" max="6913" width="6.5703125" style="376" customWidth="1"/>
    <col min="6914" max="6914" width="52.140625" style="376" customWidth="1"/>
    <col min="6915" max="6915" width="22" style="376" customWidth="1"/>
    <col min="6916" max="7168" width="9.140625" style="376"/>
    <col min="7169" max="7169" width="6.5703125" style="376" customWidth="1"/>
    <col min="7170" max="7170" width="52.140625" style="376" customWidth="1"/>
    <col min="7171" max="7171" width="22" style="376" customWidth="1"/>
    <col min="7172" max="7424" width="9.140625" style="376"/>
    <col min="7425" max="7425" width="6.5703125" style="376" customWidth="1"/>
    <col min="7426" max="7426" width="52.140625" style="376" customWidth="1"/>
    <col min="7427" max="7427" width="22" style="376" customWidth="1"/>
    <col min="7428" max="7680" width="9.140625" style="376"/>
    <col min="7681" max="7681" width="6.5703125" style="376" customWidth="1"/>
    <col min="7682" max="7682" width="52.140625" style="376" customWidth="1"/>
    <col min="7683" max="7683" width="22" style="376" customWidth="1"/>
    <col min="7684" max="7936" width="9.140625" style="376"/>
    <col min="7937" max="7937" width="6.5703125" style="376" customWidth="1"/>
    <col min="7938" max="7938" width="52.140625" style="376" customWidth="1"/>
    <col min="7939" max="7939" width="22" style="376" customWidth="1"/>
    <col min="7940" max="8192" width="9.140625" style="376"/>
    <col min="8193" max="8193" width="6.5703125" style="376" customWidth="1"/>
    <col min="8194" max="8194" width="52.140625" style="376" customWidth="1"/>
    <col min="8195" max="8195" width="22" style="376" customWidth="1"/>
    <col min="8196" max="8448" width="9.140625" style="376"/>
    <col min="8449" max="8449" width="6.5703125" style="376" customWidth="1"/>
    <col min="8450" max="8450" width="52.140625" style="376" customWidth="1"/>
    <col min="8451" max="8451" width="22" style="376" customWidth="1"/>
    <col min="8452" max="8704" width="9.140625" style="376"/>
    <col min="8705" max="8705" width="6.5703125" style="376" customWidth="1"/>
    <col min="8706" max="8706" width="52.140625" style="376" customWidth="1"/>
    <col min="8707" max="8707" width="22" style="376" customWidth="1"/>
    <col min="8708" max="8960" width="9.140625" style="376"/>
    <col min="8961" max="8961" width="6.5703125" style="376" customWidth="1"/>
    <col min="8962" max="8962" width="52.140625" style="376" customWidth="1"/>
    <col min="8963" max="8963" width="22" style="376" customWidth="1"/>
    <col min="8964" max="9216" width="9.140625" style="376"/>
    <col min="9217" max="9217" width="6.5703125" style="376" customWidth="1"/>
    <col min="9218" max="9218" width="52.140625" style="376" customWidth="1"/>
    <col min="9219" max="9219" width="22" style="376" customWidth="1"/>
    <col min="9220" max="9472" width="9.140625" style="376"/>
    <col min="9473" max="9473" width="6.5703125" style="376" customWidth="1"/>
    <col min="9474" max="9474" width="52.140625" style="376" customWidth="1"/>
    <col min="9475" max="9475" width="22" style="376" customWidth="1"/>
    <col min="9476" max="9728" width="9.140625" style="376"/>
    <col min="9729" max="9729" width="6.5703125" style="376" customWidth="1"/>
    <col min="9730" max="9730" width="52.140625" style="376" customWidth="1"/>
    <col min="9731" max="9731" width="22" style="376" customWidth="1"/>
    <col min="9732" max="9984" width="9.140625" style="376"/>
    <col min="9985" max="9985" width="6.5703125" style="376" customWidth="1"/>
    <col min="9986" max="9986" width="52.140625" style="376" customWidth="1"/>
    <col min="9987" max="9987" width="22" style="376" customWidth="1"/>
    <col min="9988" max="10240" width="9.140625" style="376"/>
    <col min="10241" max="10241" width="6.5703125" style="376" customWidth="1"/>
    <col min="10242" max="10242" width="52.140625" style="376" customWidth="1"/>
    <col min="10243" max="10243" width="22" style="376" customWidth="1"/>
    <col min="10244" max="10496" width="9.140625" style="376"/>
    <col min="10497" max="10497" width="6.5703125" style="376" customWidth="1"/>
    <col min="10498" max="10498" width="52.140625" style="376" customWidth="1"/>
    <col min="10499" max="10499" width="22" style="376" customWidth="1"/>
    <col min="10500" max="10752" width="9.140625" style="376"/>
    <col min="10753" max="10753" width="6.5703125" style="376" customWidth="1"/>
    <col min="10754" max="10754" width="52.140625" style="376" customWidth="1"/>
    <col min="10755" max="10755" width="22" style="376" customWidth="1"/>
    <col min="10756" max="11008" width="9.140625" style="376"/>
    <col min="11009" max="11009" width="6.5703125" style="376" customWidth="1"/>
    <col min="11010" max="11010" width="52.140625" style="376" customWidth="1"/>
    <col min="11011" max="11011" width="22" style="376" customWidth="1"/>
    <col min="11012" max="11264" width="9.140625" style="376"/>
    <col min="11265" max="11265" width="6.5703125" style="376" customWidth="1"/>
    <col min="11266" max="11266" width="52.140625" style="376" customWidth="1"/>
    <col min="11267" max="11267" width="22" style="376" customWidth="1"/>
    <col min="11268" max="11520" width="9.140625" style="376"/>
    <col min="11521" max="11521" width="6.5703125" style="376" customWidth="1"/>
    <col min="11522" max="11522" width="52.140625" style="376" customWidth="1"/>
    <col min="11523" max="11523" width="22" style="376" customWidth="1"/>
    <col min="11524" max="11776" width="9.140625" style="376"/>
    <col min="11777" max="11777" width="6.5703125" style="376" customWidth="1"/>
    <col min="11778" max="11778" width="52.140625" style="376" customWidth="1"/>
    <col min="11779" max="11779" width="22" style="376" customWidth="1"/>
    <col min="11780" max="12032" width="9.140625" style="376"/>
    <col min="12033" max="12033" width="6.5703125" style="376" customWidth="1"/>
    <col min="12034" max="12034" width="52.140625" style="376" customWidth="1"/>
    <col min="12035" max="12035" width="22" style="376" customWidth="1"/>
    <col min="12036" max="12288" width="9.140625" style="376"/>
    <col min="12289" max="12289" width="6.5703125" style="376" customWidth="1"/>
    <col min="12290" max="12290" width="52.140625" style="376" customWidth="1"/>
    <col min="12291" max="12291" width="22" style="376" customWidth="1"/>
    <col min="12292" max="12544" width="9.140625" style="376"/>
    <col min="12545" max="12545" width="6.5703125" style="376" customWidth="1"/>
    <col min="12546" max="12546" width="52.140625" style="376" customWidth="1"/>
    <col min="12547" max="12547" width="22" style="376" customWidth="1"/>
    <col min="12548" max="12800" width="9.140625" style="376"/>
    <col min="12801" max="12801" width="6.5703125" style="376" customWidth="1"/>
    <col min="12802" max="12802" width="52.140625" style="376" customWidth="1"/>
    <col min="12803" max="12803" width="22" style="376" customWidth="1"/>
    <col min="12804" max="13056" width="9.140625" style="376"/>
    <col min="13057" max="13057" width="6.5703125" style="376" customWidth="1"/>
    <col min="13058" max="13058" width="52.140625" style="376" customWidth="1"/>
    <col min="13059" max="13059" width="22" style="376" customWidth="1"/>
    <col min="13060" max="13312" width="9.140625" style="376"/>
    <col min="13313" max="13313" width="6.5703125" style="376" customWidth="1"/>
    <col min="13314" max="13314" width="52.140625" style="376" customWidth="1"/>
    <col min="13315" max="13315" width="22" style="376" customWidth="1"/>
    <col min="13316" max="13568" width="9.140625" style="376"/>
    <col min="13569" max="13569" width="6.5703125" style="376" customWidth="1"/>
    <col min="13570" max="13570" width="52.140625" style="376" customWidth="1"/>
    <col min="13571" max="13571" width="22" style="376" customWidth="1"/>
    <col min="13572" max="13824" width="9.140625" style="376"/>
    <col min="13825" max="13825" width="6.5703125" style="376" customWidth="1"/>
    <col min="13826" max="13826" width="52.140625" style="376" customWidth="1"/>
    <col min="13827" max="13827" width="22" style="376" customWidth="1"/>
    <col min="13828" max="14080" width="9.140625" style="376"/>
    <col min="14081" max="14081" width="6.5703125" style="376" customWidth="1"/>
    <col min="14082" max="14082" width="52.140625" style="376" customWidth="1"/>
    <col min="14083" max="14083" width="22" style="376" customWidth="1"/>
    <col min="14084" max="14336" width="9.140625" style="376"/>
    <col min="14337" max="14337" width="6.5703125" style="376" customWidth="1"/>
    <col min="14338" max="14338" width="52.140625" style="376" customWidth="1"/>
    <col min="14339" max="14339" width="22" style="376" customWidth="1"/>
    <col min="14340" max="14592" width="9.140625" style="376"/>
    <col min="14593" max="14593" width="6.5703125" style="376" customWidth="1"/>
    <col min="14594" max="14594" width="52.140625" style="376" customWidth="1"/>
    <col min="14595" max="14595" width="22" style="376" customWidth="1"/>
    <col min="14596" max="14848" width="9.140625" style="376"/>
    <col min="14849" max="14849" width="6.5703125" style="376" customWidth="1"/>
    <col min="14850" max="14850" width="52.140625" style="376" customWidth="1"/>
    <col min="14851" max="14851" width="22" style="376" customWidth="1"/>
    <col min="14852" max="15104" width="9.140625" style="376"/>
    <col min="15105" max="15105" width="6.5703125" style="376" customWidth="1"/>
    <col min="15106" max="15106" width="52.140625" style="376" customWidth="1"/>
    <col min="15107" max="15107" width="22" style="376" customWidth="1"/>
    <col min="15108" max="15360" width="9.140625" style="376"/>
    <col min="15361" max="15361" width="6.5703125" style="376" customWidth="1"/>
    <col min="15362" max="15362" width="52.140625" style="376" customWidth="1"/>
    <col min="15363" max="15363" width="22" style="376" customWidth="1"/>
    <col min="15364" max="15616" width="9.140625" style="376"/>
    <col min="15617" max="15617" width="6.5703125" style="376" customWidth="1"/>
    <col min="15618" max="15618" width="52.140625" style="376" customWidth="1"/>
    <col min="15619" max="15619" width="22" style="376" customWidth="1"/>
    <col min="15620" max="15872" width="9.140625" style="376"/>
    <col min="15873" max="15873" width="6.5703125" style="376" customWidth="1"/>
    <col min="15874" max="15874" width="52.140625" style="376" customWidth="1"/>
    <col min="15875" max="15875" width="22" style="376" customWidth="1"/>
    <col min="15876" max="16128" width="9.140625" style="376"/>
    <col min="16129" max="16129" width="6.5703125" style="376" customWidth="1"/>
    <col min="16130" max="16130" width="52.140625" style="376" customWidth="1"/>
    <col min="16131" max="16131" width="22" style="376" customWidth="1"/>
    <col min="16132" max="16384" width="9.140625" style="376"/>
  </cols>
  <sheetData>
    <row r="1" spans="1:3" ht="15" x14ac:dyDescent="0.25">
      <c r="C1" s="377"/>
    </row>
    <row r="2" spans="1:3" ht="14.25" x14ac:dyDescent="0.2">
      <c r="A2" s="378"/>
      <c r="B2" s="378"/>
      <c r="C2" s="378"/>
    </row>
    <row r="3" spans="1:3" ht="33.75" customHeight="1" x14ac:dyDescent="0.2">
      <c r="A3" s="682" t="s">
        <v>555</v>
      </c>
      <c r="B3" s="682"/>
      <c r="C3" s="682"/>
    </row>
    <row r="4" spans="1:3" ht="13.5" thickBot="1" x14ac:dyDescent="0.25">
      <c r="C4" s="379"/>
    </row>
    <row r="5" spans="1:3" s="383" customFormat="1" ht="43.5" customHeight="1" thickBot="1" x14ac:dyDescent="0.3">
      <c r="A5" s="380" t="s">
        <v>297</v>
      </c>
      <c r="B5" s="381" t="s">
        <v>215</v>
      </c>
      <c r="C5" s="382" t="s">
        <v>556</v>
      </c>
    </row>
    <row r="6" spans="1:3" s="387" customFormat="1" ht="28.5" customHeight="1" x14ac:dyDescent="0.25">
      <c r="A6" s="384" t="s">
        <v>1</v>
      </c>
      <c r="B6" s="385" t="s">
        <v>776</v>
      </c>
      <c r="C6" s="386">
        <f>C8+C7</f>
        <v>36823069</v>
      </c>
    </row>
    <row r="7" spans="1:3" s="387" customFormat="1" ht="18" customHeight="1" x14ac:dyDescent="0.25">
      <c r="A7" s="388" t="s">
        <v>7</v>
      </c>
      <c r="B7" s="389" t="s">
        <v>557</v>
      </c>
      <c r="C7" s="390">
        <v>36823069</v>
      </c>
    </row>
    <row r="8" spans="1:3" s="387" customFormat="1" ht="18" customHeight="1" thickBot="1" x14ac:dyDescent="0.3">
      <c r="A8" s="388" t="s">
        <v>13</v>
      </c>
      <c r="B8" s="389" t="s">
        <v>558</v>
      </c>
      <c r="C8" s="390">
        <v>0</v>
      </c>
    </row>
    <row r="9" spans="1:3" s="387" customFormat="1" ht="18" customHeight="1" thickBot="1" x14ac:dyDescent="0.3">
      <c r="A9" s="388" t="s">
        <v>15</v>
      </c>
      <c r="B9" s="391" t="s">
        <v>559</v>
      </c>
      <c r="C9" s="392">
        <v>333136447</v>
      </c>
    </row>
    <row r="10" spans="1:3" s="387" customFormat="1" ht="18" customHeight="1" x14ac:dyDescent="0.25">
      <c r="A10" s="393" t="s">
        <v>19</v>
      </c>
      <c r="B10" s="394" t="s">
        <v>560</v>
      </c>
      <c r="C10" s="395">
        <v>344841649</v>
      </c>
    </row>
    <row r="11" spans="1:3" s="387" customFormat="1" ht="18" customHeight="1" thickBot="1" x14ac:dyDescent="0.3">
      <c r="A11" s="396" t="s">
        <v>26</v>
      </c>
      <c r="B11" s="397" t="s">
        <v>561</v>
      </c>
      <c r="C11" s="398">
        <v>120563</v>
      </c>
    </row>
    <row r="12" spans="1:3" s="387" customFormat="1" ht="30" x14ac:dyDescent="0.25">
      <c r="A12" s="399" t="s">
        <v>28</v>
      </c>
      <c r="B12" s="400" t="s">
        <v>777</v>
      </c>
      <c r="C12" s="401">
        <f>C6+C9-C10+C11</f>
        <v>25238430</v>
      </c>
    </row>
    <row r="13" spans="1:3" s="387" customFormat="1" ht="18" customHeight="1" x14ac:dyDescent="0.25">
      <c r="A13" s="388" t="s">
        <v>30</v>
      </c>
      <c r="B13" s="389" t="s">
        <v>557</v>
      </c>
      <c r="C13" s="390">
        <v>25238430</v>
      </c>
    </row>
    <row r="14" spans="1:3" s="387" customFormat="1" ht="18" customHeight="1" thickBot="1" x14ac:dyDescent="0.3">
      <c r="A14" s="396" t="s">
        <v>31</v>
      </c>
      <c r="B14" s="402" t="s">
        <v>558</v>
      </c>
      <c r="C14" s="403"/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39370078740157483" right="0.31496062992125984" top="0.98425196850393704" bottom="0.98425196850393704" header="0.78740157480314965" footer="0.78740157480314965"/>
  <pageSetup paperSize="9" orientation="portrait" r:id="rId1"/>
  <headerFooter alignWithMargins="0">
    <oddHeader>&amp;R&amp;"-,Félkövér dőlt"&amp;14 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9</vt:i4>
      </vt:variant>
    </vt:vector>
  </HeadingPairs>
  <TitlesOfParts>
    <vt:vector size="30" baseType="lpstr">
      <vt:lpstr>1.1.sz.mell.</vt:lpstr>
      <vt:lpstr>1.2.sz.mell.</vt:lpstr>
      <vt:lpstr>1.3.sz.mell.</vt:lpstr>
      <vt:lpstr>1.4.sz.mell.</vt:lpstr>
      <vt:lpstr>2.sz.mell  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</vt:lpstr>
      <vt:lpstr>12</vt:lpstr>
      <vt:lpstr>5. sz. mell</vt:lpstr>
      <vt:lpstr>7.m</vt:lpstr>
      <vt:lpstr>8.m</vt:lpstr>
      <vt:lpstr>9.m</vt:lpstr>
      <vt:lpstr>'7C'!_ftn1</vt:lpstr>
      <vt:lpstr>'7C'!_ftnref1</vt:lpstr>
      <vt:lpstr>'7.m'!Nyomtatási_cím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'5. sz. mell'!Nyomtatási_terület</vt:lpstr>
      <vt:lpstr>'7B'!Nyomtatási_terület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Ági</cp:lastModifiedBy>
  <cp:lastPrinted>2022-05-05T09:19:52Z</cp:lastPrinted>
  <dcterms:created xsi:type="dcterms:W3CDTF">2014-02-07T17:22:54Z</dcterms:created>
  <dcterms:modified xsi:type="dcterms:W3CDTF">2022-05-11T07:56:54Z</dcterms:modified>
</cp:coreProperties>
</file>